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77" firstSheet="0" activeTab="0"/>
  </bookViews>
  <sheets>
    <sheet name="all" sheetId="1" state="visible" r:id="rId2"/>
    <sheet name="% of GDGTs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<sst xmlns="http://schemas.openxmlformats.org/spreadsheetml/2006/main" count="359" uniqueCount="131">
  <si>
    <t>Sample</t>
  </si>
  <si>
    <t>Latitude</t>
  </si>
  <si>
    <t>Longitude</t>
  </si>
  <si>
    <t>Distance from river mouth (km)</t>
  </si>
  <si>
    <t>Bottom depth (m)</t>
  </si>
  <si>
    <r>
      <t xml:space="preserve">TOC (%)</t>
    </r>
    <r>
      <rPr>
        <vertAlign val="superscript"/>
        <sz val="14"/>
        <color rgb="FF000000"/>
        <rFont val="Century Schoolbook"/>
        <family val="1"/>
        <charset val="1"/>
      </rPr>
      <t xml:space="preserve">a</t>
    </r>
  </si>
  <si>
    <r>
      <t xml:space="preserve">d</t>
    </r>
    <r>
      <rPr>
        <vertAlign val="superscript"/>
        <sz val="14"/>
        <color rgb="FF000000"/>
        <rFont val="Century Schoolbook"/>
        <family val="1"/>
        <charset val="1"/>
      </rPr>
      <t xml:space="preserve">13</t>
    </r>
    <r>
      <rPr>
        <sz val="14"/>
        <color rgb="FF000000"/>
        <rFont val="Century Schoolbook"/>
        <family val="1"/>
        <charset val="1"/>
      </rPr>
      <t xml:space="preserve">C (‰)</t>
    </r>
    <r>
      <rPr>
        <vertAlign val="superscript"/>
        <sz val="14"/>
        <color rgb="FF000000"/>
        <rFont val="Century Schoolbook"/>
        <family val="1"/>
        <charset val="1"/>
      </rPr>
      <t xml:space="preserve">b</t>
    </r>
  </si>
  <si>
    <t>Crenarchaeol (µg/g TOC)</t>
  </si>
  <si>
    <t>br-GDGT III (µg/g TOC)</t>
  </si>
  <si>
    <t>br-GDGT II (µg/g TOC)</t>
  </si>
  <si>
    <t>br-GDGT I (µg/g TOC)</t>
  </si>
  <si>
    <t>Total GDGTs  </t>
  </si>
  <si>
    <t>BIT</t>
  </si>
  <si>
    <t>Buor-Khaya Bay</t>
  </si>
  <si>
    <t>TB-17</t>
  </si>
  <si>
    <t>TB-18</t>
  </si>
  <si>
    <t>br-GDGT I</t>
  </si>
  <si>
    <t>TB-19</t>
  </si>
  <si>
    <t>br-GDGT II</t>
  </si>
  <si>
    <t>TB-20</t>
  </si>
  <si>
    <t>N/A</t>
  </si>
  <si>
    <t>br-GDGT III</t>
  </si>
  <si>
    <t>TB-22</t>
  </si>
  <si>
    <t>TB-23</t>
  </si>
  <si>
    <t>TB-24</t>
  </si>
  <si>
    <t>TB-25</t>
  </si>
  <si>
    <t>TB-26</t>
  </si>
  <si>
    <t>TB-27</t>
  </si>
  <si>
    <t>TB-28</t>
  </si>
  <si>
    <t>TB-30</t>
  </si>
  <si>
    <t>TB-31</t>
  </si>
  <si>
    <t>TB-32</t>
  </si>
  <si>
    <t>TB-33</t>
  </si>
  <si>
    <t>TB-34</t>
  </si>
  <si>
    <t>TB-35</t>
  </si>
  <si>
    <t>TB-36</t>
  </si>
  <si>
    <t>TB-37</t>
  </si>
  <si>
    <t>TB-38</t>
  </si>
  <si>
    <t>TB-39</t>
  </si>
  <si>
    <t>TB-40</t>
  </si>
  <si>
    <t>TB-43</t>
  </si>
  <si>
    <t>TB-44</t>
  </si>
  <si>
    <t>TB-45</t>
  </si>
  <si>
    <t>TB-46</t>
  </si>
  <si>
    <t>TB-47</t>
  </si>
  <si>
    <t>TB-48</t>
  </si>
  <si>
    <t>TB-49</t>
  </si>
  <si>
    <t>TB-50</t>
  </si>
  <si>
    <t>TB-52</t>
  </si>
  <si>
    <t>TB-54</t>
  </si>
  <si>
    <t>TB-55</t>
  </si>
  <si>
    <t>TB-56</t>
  </si>
  <si>
    <t>TB-57</t>
  </si>
  <si>
    <t>TB-59</t>
  </si>
  <si>
    <t>YS-9</t>
  </si>
  <si>
    <t>YS-10</t>
  </si>
  <si>
    <t>YS-11</t>
  </si>
  <si>
    <t>YS-12B</t>
  </si>
  <si>
    <t>YS-13</t>
  </si>
  <si>
    <t>YS-14</t>
  </si>
  <si>
    <t>YS-15</t>
  </si>
  <si>
    <t>YS-16</t>
  </si>
  <si>
    <t>YS-17</t>
  </si>
  <si>
    <t>YS-18</t>
  </si>
  <si>
    <t>YS-19</t>
  </si>
  <si>
    <t>ESAS Of shore</t>
  </si>
  <si>
    <t>YS-4</t>
  </si>
  <si>
    <t>YS-5</t>
  </si>
  <si>
    <t>NA</t>
  </si>
  <si>
    <t>YS-6</t>
  </si>
  <si>
    <t>YS-28</t>
  </si>
  <si>
    <t>YS-31</t>
  </si>
  <si>
    <t>YS-36</t>
  </si>
  <si>
    <t>YS-37</t>
  </si>
  <si>
    <t>YS-38</t>
  </si>
  <si>
    <t>YS-39</t>
  </si>
  <si>
    <t>YS-40</t>
  </si>
  <si>
    <t>YS-41</t>
  </si>
  <si>
    <t>YS-86 </t>
  </si>
  <si>
    <t>YS-88</t>
  </si>
  <si>
    <t>YS-90</t>
  </si>
  <si>
    <t>YS-91</t>
  </si>
  <si>
    <t>YS-93</t>
  </si>
  <si>
    <t>YS-95</t>
  </si>
  <si>
    <t>YS-98</t>
  </si>
  <si>
    <t>YS-99</t>
  </si>
  <si>
    <t>YS-100</t>
  </si>
  <si>
    <t>YS-102</t>
  </si>
  <si>
    <t>BDL</t>
  </si>
  <si>
    <t>YS-104</t>
  </si>
  <si>
    <t>YS-106</t>
  </si>
  <si>
    <t>YS-111</t>
  </si>
  <si>
    <t>YS-112</t>
  </si>
  <si>
    <t>YS-116</t>
  </si>
  <si>
    <t>YS-118</t>
  </si>
  <si>
    <t>YS-120</t>
  </si>
  <si>
    <t>YS-131</t>
  </si>
  <si>
    <t>ESAS Nearshore</t>
  </si>
  <si>
    <t>YS-8</t>
  </si>
  <si>
    <t>YS-26</t>
  </si>
  <si>
    <t>YS-27</t>
  </si>
  <si>
    <t>YS-29</t>
  </si>
  <si>
    <t>YS-30</t>
  </si>
  <si>
    <t>YS-32</t>
  </si>
  <si>
    <t>YS-33</t>
  </si>
  <si>
    <t>YS-34B</t>
  </si>
  <si>
    <t>YS-35</t>
  </si>
  <si>
    <t>Dimitry-Laptev Sea</t>
  </si>
  <si>
    <t>YS-20</t>
  </si>
  <si>
    <t>YS-21</t>
  </si>
  <si>
    <t>YS-22</t>
  </si>
  <si>
    <t>YS-22B</t>
  </si>
  <si>
    <t>YS-23</t>
  </si>
  <si>
    <t>YS-24</t>
  </si>
  <si>
    <t>YS-25</t>
  </si>
  <si>
    <t>ng/g sediment</t>
  </si>
  <si>
    <t>Yedoma</t>
  </si>
  <si>
    <t>CH shallow</t>
  </si>
  <si>
    <t>CH middle</t>
  </si>
  <si>
    <t>CH deep</t>
  </si>
  <si>
    <t>%</t>
  </si>
  <si>
    <t>Cren ug/g oc</t>
  </si>
  <si>
    <t>1050 ug/g OC</t>
  </si>
  <si>
    <t>1036 ug/g OC</t>
  </si>
  <si>
    <t>1022 ug/g OC</t>
  </si>
  <si>
    <t>∑ GDGTs</t>
  </si>
  <si>
    <t>Crenarchaeol</t>
  </si>
  <si>
    <t>ESS Off shore</t>
  </si>
  <si>
    <t>ESS Nearshore</t>
  </si>
  <si>
    <t>Dimitry-Laptev Strait</t>
  </si>
  <si>
    <t>YS-86 conc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</si>
</sst>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4"/>
      <color rgb="FF000000"/>
      <name val="Calibri"/>
      <family val="2"/>
      <charset val="1"/>
    </font>
    <font>
      <sz val="11"/>
      <color rgb="FF000000"/>
      <name val="Century Schoolbook"/>
      <family val="1"/>
      <charset val="1"/>
    </font>
    <font>
      <sz val="14"/>
      <color rgb="FF000000"/>
      <name val="Century Schoolbook"/>
      <family val="1"/>
      <charset val="1"/>
    </font>
    <font>
      <sz val="14"/>
      <name val="Century Schoolbook"/>
      <family val="1"/>
      <charset val="1"/>
    </font>
    <font>
      <vertAlign val="superscript"/>
      <sz val="14"/>
      <color rgb="FF000000"/>
      <name val="Century Schoolbook"/>
      <family val="1"/>
      <charset val="1"/>
    </font>
    <font>
      <sz val="14"/>
      <color rgb="FF000000"/>
      <name val="Symbol"/>
      <family val="1"/>
      <charset val="2"/>
    </font>
    <font>
      <i val="true"/>
      <sz val="14"/>
      <color rgb="FF000000"/>
      <name val="Century Schoolbook"/>
      <family val="1"/>
      <charset val="1"/>
    </font>
    <font>
      <sz val="11"/>
      <color rgb="FF000000"/>
      <name val="Calibri"/>
      <family val="2"/>
    </font>
    <font>
      <b val="true"/>
      <sz val="11"/>
      <color rgb="FF000000"/>
      <name val="Calibri"/>
      <family val="2"/>
      <charset val="1"/>
    </font>
    <font>
      <i val="true"/>
      <sz val="14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5" fontId="7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90" wrapText="false" indent="0" shrinkToFit="false"/>
      <protection locked="true" hidden="false"/>
    </xf>
    <xf numFmtId="165" fontId="7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9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left" vertical="bottom" textRotation="0" wrapText="true" indent="2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6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3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6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3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29</xdr:col>
      <xdr:colOff>508320</xdr:colOff>
      <xdr:row>1</xdr:row>
      <xdr:rowOff>410040</xdr:rowOff>
    </xdr:from>
    <xdr:to>
      <xdr:col>31</xdr:col>
      <xdr:colOff>561960</xdr:colOff>
      <xdr:row>2</xdr:row>
      <xdr:rowOff>120600</xdr:rowOff>
    </xdr:to>
    <xdr:sp>
      <xdr:nvSpPr>
        <xdr:cNvPr id="0" name="CustomShape 1"/>
        <xdr:cNvSpPr/>
      </xdr:nvSpPr>
      <xdr:spPr>
        <a:xfrm>
          <a:off x="44753040" y="648000"/>
          <a:ext cx="1571400" cy="253440"/>
        </a:xfrm>
        <a:prstGeom prst="rect">
          <a:avLst/>
        </a:prstGeom>
        <a:solidFill>
          <a:srgbClr val="c0504d"/>
        </a:solidFill>
        <a:ln>
          <a:noFill/>
        </a:ln>
      </xdr:spPr>
      <xdr:txBody>
        <a:bodyPr wrap="none" lIns="90000" rIns="90000" tIns="45000" bIns="45000"/>
        <a:p>
          <a:r>
            <a:rPr lang="en-GB" sz="1100">
              <a:solidFill>
                <a:srgbClr val="000000"/>
              </a:solidFill>
              <a:latin typeface="Calibri"/>
            </a:rPr>
            <a:t>CONC IN UG/ G TOC</a:t>
          </a:r>
          <a:endParaRPr/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AF65536"/>
  <sheetViews>
    <sheetView windowProtection="false" showFormulas="false" showGridLines="true" showRowColHeaders="true" showZeros="true" rightToLeft="false" tabSelected="true" showOutlineSymbols="true" defaultGridColor="true" view="normal" topLeftCell="A64" colorId="64" zoomScale="65" zoomScaleNormal="65" zoomScalePageLayoutView="100" workbookViewId="0">
      <selection pane="topLeft" activeCell="M108" activeCellId="0" sqref="M108"/>
    </sheetView>
  </sheetViews>
  <sheetFormatPr defaultRowHeight="18.75"/>
  <cols>
    <col collapsed="false" hidden="false" max="1" min="1" style="1" width="6.57085020242915"/>
    <col collapsed="false" hidden="false" max="2" min="2" style="2" width="17.7085020242915"/>
    <col collapsed="false" hidden="false" max="4" min="3" style="3" width="17.7085020242915"/>
    <col collapsed="false" hidden="false" max="5" min="5" style="4" width="21.1457489878542"/>
    <col collapsed="false" hidden="false" max="6" min="6" style="5" width="17.7085020242915"/>
    <col collapsed="false" hidden="false" max="8" min="7" style="3" width="17.7085020242915"/>
    <col collapsed="false" hidden="false" max="9" min="9" style="6" width="18.5748987854251"/>
    <col collapsed="false" hidden="false" max="13" min="10" style="6" width="17.7085020242915"/>
    <col collapsed="false" hidden="false" max="14" min="14" style="3" width="17.7085020242915"/>
    <col collapsed="false" hidden="false" max="17" min="15" style="6" width="17.7085020242915"/>
    <col collapsed="false" hidden="false" max="21" min="18" style="7" width="17.7085020242915"/>
    <col collapsed="false" hidden="false" max="22" min="22" style="6" width="17.7085020242915"/>
    <col collapsed="false" hidden="false" max="28" min="23" style="7" width="17.7085020242915"/>
    <col collapsed="false" hidden="false" max="31" min="29" style="0" width="8.53441295546559"/>
    <col collapsed="false" hidden="false" max="32" min="32" style="0" width="10.2834008097166"/>
    <col collapsed="false" hidden="false" max="1025" min="33" style="0" width="8.53441295546559"/>
  </cols>
  <sheetData>
    <row r="1" s="14" customFormat="true" ht="18.75" hidden="false" customHeight="false" outlineLevel="0" collapsed="false">
      <c r="A1" s="8"/>
      <c r="B1" s="9"/>
      <c r="C1" s="10"/>
      <c r="D1" s="10"/>
      <c r="E1" s="11"/>
      <c r="F1" s="10"/>
      <c r="G1" s="10"/>
      <c r="H1" s="10"/>
      <c r="I1" s="12"/>
      <c r="J1" s="12"/>
      <c r="K1" s="12"/>
      <c r="L1" s="12"/>
      <c r="M1" s="12"/>
      <c r="N1" s="10"/>
      <c r="O1" s="12"/>
      <c r="P1" s="12"/>
      <c r="Q1" s="12"/>
      <c r="R1" s="13"/>
      <c r="S1" s="13"/>
      <c r="T1" s="13"/>
      <c r="U1" s="13"/>
      <c r="V1" s="12"/>
      <c r="W1" s="13"/>
      <c r="X1" s="13"/>
      <c r="Y1" s="13"/>
      <c r="Z1" s="13"/>
      <c r="AA1" s="13"/>
      <c r="AB1" s="13"/>
    </row>
    <row r="2" s="6" customFormat="true" ht="42.75" hidden="false" customHeight="true" outlineLevel="0" collapsed="false">
      <c r="A2" s="15"/>
      <c r="B2" s="16" t="s">
        <v>0</v>
      </c>
      <c r="C2" s="17" t="s">
        <v>1</v>
      </c>
      <c r="D2" s="17" t="s">
        <v>2</v>
      </c>
      <c r="E2" s="18" t="s">
        <v>3</v>
      </c>
      <c r="F2" s="19" t="s">
        <v>4</v>
      </c>
      <c r="G2" s="17" t="s">
        <v>5</v>
      </c>
      <c r="H2" s="20" t="s">
        <v>6</v>
      </c>
      <c r="I2" s="18" t="s">
        <v>7</v>
      </c>
      <c r="J2" s="18" t="s">
        <v>8</v>
      </c>
      <c r="K2" s="18" t="s">
        <v>9</v>
      </c>
      <c r="L2" s="18" t="s">
        <v>10</v>
      </c>
      <c r="M2" s="18" t="s">
        <v>11</v>
      </c>
      <c r="N2" s="21" t="s">
        <v>12</v>
      </c>
    </row>
    <row r="3" customFormat="false" ht="18.75" hidden="false" customHeight="true" outlineLevel="0" collapsed="false">
      <c r="A3" s="15"/>
      <c r="B3" s="22" t="s">
        <v>13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</row>
    <row r="4" customFormat="false" ht="18.75" hidden="false" customHeight="true" outlineLevel="0" collapsed="false">
      <c r="A4" s="15"/>
      <c r="B4" s="23" t="s">
        <v>14</v>
      </c>
      <c r="C4" s="24" t="n">
        <v>72.2907333333333</v>
      </c>
      <c r="D4" s="24" t="n">
        <v>132.921233333333</v>
      </c>
      <c r="E4" s="25" t="n">
        <v>117.808</v>
      </c>
      <c r="F4" s="25" t="n">
        <v>21</v>
      </c>
      <c r="G4" s="24" t="n">
        <v>1.5097</v>
      </c>
      <c r="H4" s="26" t="n">
        <v>-25.55</v>
      </c>
      <c r="I4" s="25" t="n">
        <v>36.2869278100079</v>
      </c>
      <c r="J4" s="25" t="n">
        <v>7.08970235180518</v>
      </c>
      <c r="K4" s="25" t="n">
        <v>10.7915800323816</v>
      </c>
      <c r="L4" s="25" t="n">
        <v>7.51117060780108</v>
      </c>
      <c r="M4" s="25" t="n">
        <f aca="false">L4+I4+J4+K4</f>
        <v>61.6793808019958</v>
      </c>
      <c r="N4" s="24" t="n">
        <v>0.411639151489929</v>
      </c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</row>
    <row r="5" customFormat="false" ht="18" hidden="false" customHeight="false" outlineLevel="0" collapsed="false">
      <c r="A5" s="15"/>
      <c r="B5" s="23" t="s">
        <v>15</v>
      </c>
      <c r="C5" s="24" t="n">
        <v>72.1666666666667</v>
      </c>
      <c r="D5" s="24" t="n">
        <v>133</v>
      </c>
      <c r="E5" s="25" t="n">
        <v>106.999</v>
      </c>
      <c r="F5" s="25" t="n">
        <v>16</v>
      </c>
      <c r="G5" s="24" t="n">
        <v>0.8</v>
      </c>
      <c r="H5" s="26" t="n">
        <v>-25.8</v>
      </c>
      <c r="I5" s="25" t="n">
        <v>12.6442462221086</v>
      </c>
      <c r="J5" s="25" t="n">
        <v>1.91064008483434</v>
      </c>
      <c r="K5" s="25" t="n">
        <v>2.74548749557544</v>
      </c>
      <c r="L5" s="25" t="n">
        <v>1.72302252143465</v>
      </c>
      <c r="M5" s="25" t="n">
        <f aca="false">L5+I5+J5+K5</f>
        <v>19.023396323953</v>
      </c>
      <c r="N5" s="24" t="n">
        <v>0.342804171278647</v>
      </c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E5" s="27" t="s">
        <v>16</v>
      </c>
      <c r="AF5" s="28" t="n">
        <v>1022</v>
      </c>
    </row>
    <row r="6" customFormat="false" ht="18" hidden="false" customHeight="false" outlineLevel="0" collapsed="false">
      <c r="A6" s="15"/>
      <c r="B6" s="23" t="s">
        <v>17</v>
      </c>
      <c r="C6" s="24" t="n">
        <v>72.0861666666667</v>
      </c>
      <c r="D6" s="24" t="n">
        <v>132.7763</v>
      </c>
      <c r="E6" s="25" t="n">
        <v>100.229</v>
      </c>
      <c r="F6" s="25" t="n">
        <v>14</v>
      </c>
      <c r="G6" s="24" t="n">
        <v>0.4655</v>
      </c>
      <c r="H6" s="26" t="n">
        <v>-26.036</v>
      </c>
      <c r="I6" s="25" t="n">
        <v>33.6874115002776</v>
      </c>
      <c r="J6" s="25" t="n">
        <v>9.06596984738711</v>
      </c>
      <c r="K6" s="25" t="n">
        <v>13.8015158041014</v>
      </c>
      <c r="L6" s="25" t="n">
        <v>9.39030225501811</v>
      </c>
      <c r="M6" s="25" t="n">
        <f aca="false">L6+I6+J6+K6</f>
        <v>65.9451994067843</v>
      </c>
      <c r="N6" s="24" t="n">
        <v>0.485767502659486</v>
      </c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E6" s="27" t="s">
        <v>18</v>
      </c>
      <c r="AF6" s="28" t="n">
        <v>1036</v>
      </c>
    </row>
    <row r="7" customFormat="false" ht="17.35" hidden="false" customHeight="false" outlineLevel="0" collapsed="false">
      <c r="A7" s="15"/>
      <c r="B7" s="23" t="s">
        <v>19</v>
      </c>
      <c r="C7" s="24" t="n">
        <v>71.92635</v>
      </c>
      <c r="D7" s="24" t="n">
        <v>132.615183333333</v>
      </c>
      <c r="E7" s="25" t="n">
        <v>95.6239</v>
      </c>
      <c r="F7" s="25" t="s">
        <v>20</v>
      </c>
      <c r="G7" s="24" t="n">
        <v>0.08</v>
      </c>
      <c r="H7" s="25" t="s">
        <v>20</v>
      </c>
      <c r="I7" s="25" t="n">
        <v>29.6773769143671</v>
      </c>
      <c r="J7" s="25" t="n">
        <v>19.1854366321163</v>
      </c>
      <c r="K7" s="25" t="n">
        <v>28.1378528137062</v>
      </c>
      <c r="L7" s="25" t="n">
        <v>15.3888598494598</v>
      </c>
      <c r="M7" s="25" t="n">
        <f aca="false">L7+I7+J7+K7</f>
        <v>92.3895262096495</v>
      </c>
      <c r="N7" s="24" t="n">
        <v>0.678751535010986</v>
      </c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E7" s="27" t="s">
        <v>21</v>
      </c>
      <c r="AF7" s="28" t="n">
        <v>1050</v>
      </c>
    </row>
    <row r="8" customFormat="false" ht="18" hidden="false" customHeight="false" outlineLevel="0" collapsed="false">
      <c r="A8" s="15"/>
      <c r="B8" s="23" t="s">
        <v>22</v>
      </c>
      <c r="C8" s="24" t="n">
        <v>71.8750666666667</v>
      </c>
      <c r="D8" s="24" t="n">
        <v>132.11465</v>
      </c>
      <c r="E8" s="25" t="n">
        <v>104.511</v>
      </c>
      <c r="F8" s="25" t="n">
        <v>15</v>
      </c>
      <c r="G8" s="24" t="n">
        <v>0.4</v>
      </c>
      <c r="H8" s="26" t="n">
        <v>-25.3</v>
      </c>
      <c r="I8" s="25" t="n">
        <v>9.62543172117057</v>
      </c>
      <c r="J8" s="25" t="n">
        <v>2.46371647871015</v>
      </c>
      <c r="K8" s="25" t="n">
        <v>3.12376246682137</v>
      </c>
      <c r="L8" s="25" t="n">
        <v>2.02725557930111</v>
      </c>
      <c r="M8" s="25" t="n">
        <f aca="false">L8+I8+J8+K8</f>
        <v>17.2401662460032</v>
      </c>
      <c r="N8" s="24" t="n">
        <v>0.441357076833964</v>
      </c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</row>
    <row r="9" customFormat="false" ht="18" hidden="false" customHeight="false" outlineLevel="0" collapsed="false">
      <c r="A9" s="15"/>
      <c r="B9" s="23" t="s">
        <v>23</v>
      </c>
      <c r="C9" s="24" t="n">
        <v>71.8255833333333</v>
      </c>
      <c r="D9" s="24" t="n">
        <v>131.667883333333</v>
      </c>
      <c r="E9" s="25" t="n">
        <v>97.1831</v>
      </c>
      <c r="F9" s="25" t="n">
        <v>20</v>
      </c>
      <c r="G9" s="24" t="n">
        <v>1.5909</v>
      </c>
      <c r="H9" s="26" t="n">
        <v>-25.772</v>
      </c>
      <c r="I9" s="25" t="n">
        <v>18.8034220759542</v>
      </c>
      <c r="J9" s="25" t="n">
        <v>4.79819864702151</v>
      </c>
      <c r="K9" s="25" t="n">
        <v>7.90215722489781</v>
      </c>
      <c r="L9" s="25" t="n">
        <v>5.31102197150076</v>
      </c>
      <c r="M9" s="25" t="n">
        <f aca="false">L9+I9+J9+K9</f>
        <v>36.8147999193743</v>
      </c>
      <c r="N9" s="24" t="n">
        <v>0.489388695776172</v>
      </c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</row>
    <row r="10" customFormat="false" ht="18" hidden="false" customHeight="false" outlineLevel="0" collapsed="false">
      <c r="A10" s="15"/>
      <c r="B10" s="23" t="s">
        <v>24</v>
      </c>
      <c r="C10" s="24" t="n">
        <v>71.7637</v>
      </c>
      <c r="D10" s="24" t="n">
        <v>131.166366666667</v>
      </c>
      <c r="E10" s="25" t="n">
        <v>85.0881</v>
      </c>
      <c r="F10" s="25" t="n">
        <v>16</v>
      </c>
      <c r="G10" s="24" t="n">
        <v>1.867</v>
      </c>
      <c r="H10" s="26" t="n">
        <v>-25.623</v>
      </c>
      <c r="I10" s="25" t="n">
        <v>28.0483445926512</v>
      </c>
      <c r="J10" s="25" t="n">
        <v>8.67150744405876</v>
      </c>
      <c r="K10" s="25" t="n">
        <v>13.6915484977607</v>
      </c>
      <c r="L10" s="25" t="n">
        <v>9.16645227749815</v>
      </c>
      <c r="M10" s="25" t="n">
        <f aca="false">L10+I10+J10+K10</f>
        <v>59.5778528119688</v>
      </c>
      <c r="N10" s="24" t="n">
        <v>0.529140751111253</v>
      </c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</row>
    <row r="11" customFormat="false" ht="18" hidden="false" customHeight="false" outlineLevel="0" collapsed="false">
      <c r="A11" s="15"/>
      <c r="B11" s="23" t="s">
        <v>25</v>
      </c>
      <c r="C11" s="24" t="n">
        <v>71.7200833333333</v>
      </c>
      <c r="D11" s="24" t="n">
        <v>130.82965</v>
      </c>
      <c r="E11" s="25" t="n">
        <v>80.7062</v>
      </c>
      <c r="F11" s="25" t="n">
        <v>13</v>
      </c>
      <c r="G11" s="24" t="n">
        <v>1.8836</v>
      </c>
      <c r="H11" s="26" t="n">
        <v>-25.791</v>
      </c>
      <c r="I11" s="25" t="n">
        <v>30.6102274007666</v>
      </c>
      <c r="J11" s="25" t="n">
        <v>9.50060688008834</v>
      </c>
      <c r="K11" s="25" t="n">
        <v>16.6546416667113</v>
      </c>
      <c r="L11" s="25" t="n">
        <v>10.6204270128655</v>
      </c>
      <c r="M11" s="25" t="n">
        <f aca="false">L11+I11+J11+K11</f>
        <v>67.3859029604318</v>
      </c>
      <c r="N11" s="24" t="n">
        <v>0.545796324107998</v>
      </c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</row>
    <row r="12" customFormat="false" ht="18" hidden="false" customHeight="false" outlineLevel="0" collapsed="false">
      <c r="A12" s="15"/>
      <c r="B12" s="23" t="s">
        <v>26</v>
      </c>
      <c r="C12" s="24" t="n">
        <v>71.6862333333333</v>
      </c>
      <c r="D12" s="24" t="n">
        <v>130.579</v>
      </c>
      <c r="E12" s="25" t="n">
        <v>77.7014</v>
      </c>
      <c r="F12" s="25" t="n">
        <v>12.5</v>
      </c>
      <c r="G12" s="24" t="n">
        <v>2.0895</v>
      </c>
      <c r="H12" s="26" t="n">
        <v>-25.792</v>
      </c>
      <c r="I12" s="25" t="n">
        <v>14.0679072535689</v>
      </c>
      <c r="J12" s="25" t="n">
        <v>7.47600957650676</v>
      </c>
      <c r="K12" s="25" t="n">
        <v>10.1617781397407</v>
      </c>
      <c r="L12" s="25" t="n">
        <v>5.29713570833486</v>
      </c>
      <c r="M12" s="25" t="n">
        <f aca="false">L12+I12+J12+K12</f>
        <v>37.0028306781512</v>
      </c>
      <c r="N12" s="24" t="n">
        <v>0.619906218227907</v>
      </c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</row>
    <row r="13" customFormat="false" ht="18" hidden="false" customHeight="false" outlineLevel="0" collapsed="false">
      <c r="A13" s="15"/>
      <c r="B13" s="23" t="s">
        <v>27</v>
      </c>
      <c r="C13" s="24" t="n">
        <v>71.6583333333333</v>
      </c>
      <c r="D13" s="24" t="n">
        <v>130.325</v>
      </c>
      <c r="E13" s="25" t="n">
        <v>75.2444</v>
      </c>
      <c r="F13" s="25" t="n">
        <v>10.6</v>
      </c>
      <c r="G13" s="24" t="n">
        <v>1.9</v>
      </c>
      <c r="H13" s="26" t="n">
        <v>-26</v>
      </c>
      <c r="I13" s="25" t="n">
        <v>18.9560687348571</v>
      </c>
      <c r="J13" s="25" t="n">
        <v>12.1099863401764</v>
      </c>
      <c r="K13" s="25" t="n">
        <v>15.4970140383671</v>
      </c>
      <c r="L13" s="25" t="n">
        <v>7.0980416658453</v>
      </c>
      <c r="M13" s="25" t="n">
        <f aca="false">L13+I13+J13+K13</f>
        <v>53.6611107792459</v>
      </c>
      <c r="N13" s="24" t="n">
        <v>0.646766741941821</v>
      </c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</row>
    <row r="14" customFormat="false" ht="18" hidden="false" customHeight="false" outlineLevel="0" collapsed="false">
      <c r="A14" s="15"/>
      <c r="B14" s="23" t="s">
        <v>28</v>
      </c>
      <c r="C14" s="24" t="n">
        <v>71.6182166666667</v>
      </c>
      <c r="D14" s="24" t="n">
        <v>130.03685</v>
      </c>
      <c r="E14" s="25" t="n">
        <v>70.2511</v>
      </c>
      <c r="F14" s="25" t="n">
        <v>5.3</v>
      </c>
      <c r="G14" s="24" t="n">
        <v>2.1495</v>
      </c>
      <c r="H14" s="26" t="n">
        <v>-26.163</v>
      </c>
      <c r="I14" s="25" t="n">
        <v>6.82151552782757</v>
      </c>
      <c r="J14" s="25" t="n">
        <v>9.20636670215924</v>
      </c>
      <c r="K14" s="25" t="n">
        <v>10.7126075823128</v>
      </c>
      <c r="L14" s="25" t="n">
        <v>4.53280650489685</v>
      </c>
      <c r="M14" s="25" t="n">
        <f aca="false">L14+I14+J14+K14</f>
        <v>31.2732963171965</v>
      </c>
      <c r="N14" s="24" t="n">
        <v>0.781926567141232</v>
      </c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</row>
    <row r="15" customFormat="false" ht="18" hidden="false" customHeight="false" outlineLevel="0" collapsed="false">
      <c r="A15" s="15"/>
      <c r="B15" s="23" t="s">
        <v>29</v>
      </c>
      <c r="C15" s="24" t="n">
        <v>71.8666666666667</v>
      </c>
      <c r="D15" s="24" t="n">
        <v>129.833333333333</v>
      </c>
      <c r="E15" s="25" t="n">
        <v>44.7677</v>
      </c>
      <c r="F15" s="25" t="n">
        <v>5</v>
      </c>
      <c r="G15" s="24" t="n">
        <v>2.0361</v>
      </c>
      <c r="H15" s="26" t="n">
        <v>-26.029</v>
      </c>
      <c r="I15" s="25" t="n">
        <v>3.38241728748997</v>
      </c>
      <c r="J15" s="25" t="n">
        <v>9.04909308755011</v>
      </c>
      <c r="K15" s="25" t="n">
        <v>10.39229933131</v>
      </c>
      <c r="L15" s="25" t="n">
        <v>4.43148334345882</v>
      </c>
      <c r="M15" s="25" t="n">
        <f aca="false">L15+I15+J15+K15</f>
        <v>27.2552930498089</v>
      </c>
      <c r="N15" s="24" t="n">
        <v>0.875932078811769</v>
      </c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</row>
    <row r="16" customFormat="false" ht="18" hidden="false" customHeight="false" outlineLevel="0" collapsed="false">
      <c r="A16" s="15"/>
      <c r="B16" s="23" t="s">
        <v>30</v>
      </c>
      <c r="C16" s="24" t="n">
        <v>71.8627833333333</v>
      </c>
      <c r="D16" s="24" t="n">
        <v>130.32335</v>
      </c>
      <c r="E16" s="25" t="n">
        <v>55.9597</v>
      </c>
      <c r="F16" s="25" t="n">
        <v>12</v>
      </c>
      <c r="G16" s="24" t="n">
        <v>2.2487</v>
      </c>
      <c r="H16" s="26" t="n">
        <v>-25.915</v>
      </c>
      <c r="I16" s="25" t="n">
        <v>14.0346038793977</v>
      </c>
      <c r="J16" s="25" t="n">
        <v>7.85043672724961</v>
      </c>
      <c r="K16" s="25" t="n">
        <v>10.9605645537813</v>
      </c>
      <c r="L16" s="25" t="n">
        <v>5.67879134556403</v>
      </c>
      <c r="M16" s="25" t="n">
        <f aca="false">L16+I16+J16+K16</f>
        <v>38.5243965059926</v>
      </c>
      <c r="N16" s="24" t="n">
        <v>0.635702837195822</v>
      </c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</row>
    <row r="17" customFormat="false" ht="18" hidden="false" customHeight="false" outlineLevel="0" collapsed="false">
      <c r="A17" s="15"/>
      <c r="B17" s="23" t="s">
        <v>31</v>
      </c>
      <c r="C17" s="24" t="n">
        <v>71.86215</v>
      </c>
      <c r="D17" s="24" t="n">
        <v>131.092933333333</v>
      </c>
      <c r="E17" s="25" t="n">
        <v>75.2444</v>
      </c>
      <c r="F17" s="25" t="n">
        <v>12</v>
      </c>
      <c r="G17" s="24" t="n">
        <v>1.9</v>
      </c>
      <c r="H17" s="26" t="n">
        <v>-25.7</v>
      </c>
      <c r="I17" s="25" t="n">
        <v>32.6522641493048</v>
      </c>
      <c r="J17" s="25" t="n">
        <v>9.57685063174996</v>
      </c>
      <c r="K17" s="25" t="n">
        <v>18.1234623094441</v>
      </c>
      <c r="L17" s="25" t="n">
        <v>13.2317135957607</v>
      </c>
      <c r="M17" s="25" t="n">
        <f aca="false">L17+I17+J17+K17</f>
        <v>73.5842906862595</v>
      </c>
      <c r="N17" s="24" t="n">
        <v>0.556578649724718</v>
      </c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</row>
    <row r="18" customFormat="false" ht="18" hidden="false" customHeight="false" outlineLevel="0" collapsed="false">
      <c r="A18" s="15"/>
      <c r="B18" s="23" t="s">
        <v>32</v>
      </c>
      <c r="C18" s="24" t="n">
        <v>72.0919333333333</v>
      </c>
      <c r="D18" s="24" t="n">
        <v>131.087983333333</v>
      </c>
      <c r="E18" s="25" t="n">
        <v>65.0674</v>
      </c>
      <c r="F18" s="25" t="n">
        <v>14.5</v>
      </c>
      <c r="G18" s="24" t="n">
        <v>2.2</v>
      </c>
      <c r="H18" s="26" t="n">
        <v>-25.8</v>
      </c>
      <c r="I18" s="25" t="n">
        <v>17.32812299967</v>
      </c>
      <c r="J18" s="25" t="n">
        <v>5.18322322220919</v>
      </c>
      <c r="K18" s="25" t="n">
        <v>8.75960611026523</v>
      </c>
      <c r="L18" s="25" t="n">
        <v>5.48975934383754</v>
      </c>
      <c r="M18" s="25" t="n">
        <f aca="false">L18+I18+J18+K18</f>
        <v>36.7607116759819</v>
      </c>
      <c r="N18" s="24" t="n">
        <v>0.528632009870676</v>
      </c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</row>
    <row r="19" customFormat="false" ht="18" hidden="false" customHeight="false" outlineLevel="0" collapsed="false">
      <c r="A19" s="15"/>
      <c r="B19" s="23" t="s">
        <v>33</v>
      </c>
      <c r="C19" s="24" t="n">
        <v>72.2867666666667</v>
      </c>
      <c r="D19" s="24" t="n">
        <v>131.088433333333</v>
      </c>
      <c r="E19" s="25" t="n">
        <v>62.7148</v>
      </c>
      <c r="F19" s="25" t="n">
        <v>16</v>
      </c>
      <c r="G19" s="24" t="n">
        <v>1.9</v>
      </c>
      <c r="H19" s="26" t="n">
        <v>-25.7</v>
      </c>
      <c r="I19" s="25" t="n">
        <v>11.8415491789108</v>
      </c>
      <c r="J19" s="25" t="n">
        <v>2.51226867444036</v>
      </c>
      <c r="K19" s="25" t="n">
        <v>3.61397670365311</v>
      </c>
      <c r="L19" s="25" t="n">
        <v>2.00052632530235</v>
      </c>
      <c r="M19" s="25" t="n">
        <f aca="false">L19+I19+J19+K19</f>
        <v>19.9683208823066</v>
      </c>
      <c r="N19" s="24" t="n">
        <v>0.407005422225638</v>
      </c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</row>
    <row r="20" customFormat="false" ht="18" hidden="false" customHeight="false" outlineLevel="0" collapsed="false">
      <c r="A20" s="15"/>
      <c r="B20" s="23" t="s">
        <v>34</v>
      </c>
      <c r="C20" s="24" t="n">
        <v>72.4574166666667</v>
      </c>
      <c r="D20" s="24" t="n">
        <v>131.09245</v>
      </c>
      <c r="E20" s="25" t="n">
        <v>60.2704</v>
      </c>
      <c r="F20" s="25" t="n">
        <v>16.5</v>
      </c>
      <c r="G20" s="24" t="n">
        <v>2.3</v>
      </c>
      <c r="H20" s="26" t="n">
        <v>-26</v>
      </c>
      <c r="I20" s="25" t="n">
        <v>25.3119181797124</v>
      </c>
      <c r="J20" s="25" t="n">
        <v>8.09428043751171</v>
      </c>
      <c r="K20" s="25" t="n">
        <v>13.7584501967656</v>
      </c>
      <c r="L20" s="25" t="n">
        <v>8.21479831606182</v>
      </c>
      <c r="M20" s="25" t="n">
        <f aca="false">L20+I20+J20+K20</f>
        <v>55.3794471300515</v>
      </c>
      <c r="N20" s="24" t="n">
        <v>0.542985931738453</v>
      </c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</row>
    <row r="21" customFormat="false" ht="18" hidden="false" customHeight="false" outlineLevel="0" collapsed="false">
      <c r="A21" s="15"/>
      <c r="B21" s="23" t="s">
        <v>35</v>
      </c>
      <c r="C21" s="24" t="n">
        <v>72.5883666666667</v>
      </c>
      <c r="D21" s="24" t="n">
        <v>131.095366666667</v>
      </c>
      <c r="E21" s="25" t="n">
        <v>58.37</v>
      </c>
      <c r="F21" s="25" t="n">
        <v>17</v>
      </c>
      <c r="G21" s="24" t="n">
        <v>2.1158</v>
      </c>
      <c r="H21" s="26" t="n">
        <v>-25.878</v>
      </c>
      <c r="I21" s="25" t="n">
        <v>32.7893502360942</v>
      </c>
      <c r="J21" s="25" t="n">
        <v>7.08202895015856</v>
      </c>
      <c r="K21" s="25" t="n">
        <v>9.55502425190875</v>
      </c>
      <c r="L21" s="25" t="n">
        <v>4.72553169341056</v>
      </c>
      <c r="M21" s="25" t="n">
        <f aca="false">L21+I21+J21+K21</f>
        <v>54.1519351315721</v>
      </c>
      <c r="N21" s="24" t="n">
        <v>0.394586255788198</v>
      </c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</row>
    <row r="22" customFormat="false" ht="18" hidden="false" customHeight="false" outlineLevel="0" collapsed="false">
      <c r="A22" s="15"/>
      <c r="B22" s="23" t="s">
        <v>36</v>
      </c>
      <c r="C22" s="24" t="n">
        <v>72.7074333333333</v>
      </c>
      <c r="D22" s="24" t="n">
        <v>131.0876</v>
      </c>
      <c r="E22" s="25" t="n">
        <v>56.6272</v>
      </c>
      <c r="F22" s="25" t="n">
        <v>18.5</v>
      </c>
      <c r="G22" s="24" t="n">
        <v>2.3878</v>
      </c>
      <c r="H22" s="26" t="n">
        <v>-25.98</v>
      </c>
      <c r="I22" s="25" t="n">
        <v>8.35701485829088</v>
      </c>
      <c r="J22" s="25" t="n">
        <v>4.22730343517041</v>
      </c>
      <c r="K22" s="25" t="n">
        <v>5.51295064862408</v>
      </c>
      <c r="L22" s="25" t="n">
        <v>2.756850188752</v>
      </c>
      <c r="M22" s="25" t="n">
        <f aca="false">L22+I22+J22+K22</f>
        <v>20.8541191308374</v>
      </c>
      <c r="N22" s="24" t="n">
        <v>0.597786497000218</v>
      </c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</row>
    <row r="23" customFormat="false" ht="18" hidden="false" customHeight="false" outlineLevel="0" collapsed="false">
      <c r="A23" s="15"/>
      <c r="B23" s="23" t="s">
        <v>37</v>
      </c>
      <c r="C23" s="24" t="n">
        <v>72.9253</v>
      </c>
      <c r="D23" s="24" t="n">
        <v>130.842433333333</v>
      </c>
      <c r="E23" s="25" t="n">
        <v>58.5842</v>
      </c>
      <c r="F23" s="25" t="n">
        <v>20</v>
      </c>
      <c r="G23" s="24" t="n">
        <v>2.3458</v>
      </c>
      <c r="H23" s="26" t="n">
        <v>-25.966</v>
      </c>
      <c r="I23" s="25" t="n">
        <v>21.5075480594249</v>
      </c>
      <c r="J23" s="25" t="n">
        <v>5.44929706683879</v>
      </c>
      <c r="K23" s="25" t="n">
        <v>9.45687752336027</v>
      </c>
      <c r="L23" s="25" t="n">
        <v>6.11629485275049</v>
      </c>
      <c r="M23" s="25" t="n">
        <f aca="false">L23+I23+J23+K23</f>
        <v>42.5300175023745</v>
      </c>
      <c r="N23" s="24" t="n">
        <v>0.494388946828013</v>
      </c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</row>
    <row r="24" customFormat="false" ht="20.25" hidden="false" customHeight="true" outlineLevel="0" collapsed="false">
      <c r="A24" s="15"/>
      <c r="B24" s="23" t="s">
        <v>38</v>
      </c>
      <c r="C24" s="24" t="n">
        <v>72.9281333333333</v>
      </c>
      <c r="D24" s="24" t="n">
        <v>130.658183333333</v>
      </c>
      <c r="E24" s="25" t="n">
        <v>52.2557</v>
      </c>
      <c r="F24" s="25" t="n">
        <v>20</v>
      </c>
      <c r="G24" s="24" t="n">
        <v>2.2967</v>
      </c>
      <c r="H24" s="26" t="n">
        <v>-25.902</v>
      </c>
      <c r="I24" s="25" t="n">
        <v>46.9146029962897</v>
      </c>
      <c r="J24" s="25" t="n">
        <v>16.3515092589994</v>
      </c>
      <c r="K24" s="25" t="n">
        <v>24.2824368611567</v>
      </c>
      <c r="L24" s="25" t="n">
        <v>13.2805644803434</v>
      </c>
      <c r="M24" s="25" t="n">
        <f aca="false">L24+I24+J24+K24</f>
        <v>100.829113596789</v>
      </c>
      <c r="N24" s="24" t="n">
        <v>0.534780412839801</v>
      </c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</row>
    <row r="25" customFormat="false" ht="18" hidden="false" customHeight="false" outlineLevel="0" collapsed="false">
      <c r="A25" s="15"/>
      <c r="B25" s="23" t="s">
        <v>39</v>
      </c>
      <c r="C25" s="24" t="n">
        <v>72.927</v>
      </c>
      <c r="D25" s="24" t="n">
        <v>130.030166666667</v>
      </c>
      <c r="E25" s="25" t="n">
        <v>35.0363</v>
      </c>
      <c r="F25" s="25" t="n">
        <v>6</v>
      </c>
      <c r="G25" s="24" t="n">
        <v>1.5027</v>
      </c>
      <c r="H25" s="26" t="n">
        <v>-26.006</v>
      </c>
      <c r="I25" s="25" t="n">
        <v>4.87849228011111</v>
      </c>
      <c r="J25" s="25" t="n">
        <v>13.9268744709676</v>
      </c>
      <c r="K25" s="25" t="n">
        <v>16.4672663130665</v>
      </c>
      <c r="L25" s="25" t="n">
        <v>7.07166586015583</v>
      </c>
      <c r="M25" s="25" t="n">
        <f aca="false">L25+I25+J25+K25</f>
        <v>42.3442989243011</v>
      </c>
      <c r="N25" s="24" t="n">
        <v>0.884920706528574</v>
      </c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</row>
    <row r="26" customFormat="false" ht="18" hidden="false" customHeight="false" outlineLevel="0" collapsed="false">
      <c r="A26" s="15"/>
      <c r="B26" s="23" t="s">
        <v>40</v>
      </c>
      <c r="C26" s="24" t="n">
        <v>72.8914666666667</v>
      </c>
      <c r="D26" s="24" t="n">
        <v>131.93115</v>
      </c>
      <c r="E26" s="25" t="n">
        <v>90.2323</v>
      </c>
      <c r="F26" s="25" t="n">
        <v>21.8</v>
      </c>
      <c r="G26" s="24" t="n">
        <v>1.5581</v>
      </c>
      <c r="H26" s="26" t="n">
        <v>-25.616</v>
      </c>
      <c r="I26" s="25" t="n">
        <v>32.5503603782369</v>
      </c>
      <c r="J26" s="25" t="n">
        <v>5.4844683252145</v>
      </c>
      <c r="K26" s="25" t="n">
        <v>9.68544637627983</v>
      </c>
      <c r="L26" s="25" t="n">
        <v>6.87415929602591</v>
      </c>
      <c r="M26" s="25" t="n">
        <f aca="false">L26+I26+J26+K26</f>
        <v>54.5944343757571</v>
      </c>
      <c r="N26" s="24" t="n">
        <v>0.404165870084369</v>
      </c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</row>
    <row r="27" customFormat="false" ht="18" hidden="false" customHeight="false" outlineLevel="0" collapsed="false">
      <c r="A27" s="15"/>
      <c r="B27" s="23" t="s">
        <v>41</v>
      </c>
      <c r="C27" s="24" t="n">
        <v>72.70585</v>
      </c>
      <c r="D27" s="24" t="n">
        <v>131.6627</v>
      </c>
      <c r="E27" s="25" t="n">
        <v>74.4074</v>
      </c>
      <c r="F27" s="25" t="n">
        <v>18.8</v>
      </c>
      <c r="G27" s="24" t="n">
        <v>2.0935</v>
      </c>
      <c r="H27" s="26" t="n">
        <v>-25.897</v>
      </c>
      <c r="I27" s="25" t="n">
        <v>57.282495493544</v>
      </c>
      <c r="J27" s="25" t="n">
        <v>11.4721711944294</v>
      </c>
      <c r="K27" s="25" t="n">
        <v>20.2784412225739</v>
      </c>
      <c r="L27" s="25" t="n">
        <v>13.4957048682408</v>
      </c>
      <c r="M27" s="25" t="n">
        <f aca="false">L27+I27+J27+K27</f>
        <v>102.528812778788</v>
      </c>
      <c r="N27" s="24" t="n">
        <v>0.441436977009239</v>
      </c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</row>
    <row r="28" customFormat="false" ht="18" hidden="false" customHeight="false" outlineLevel="0" collapsed="false">
      <c r="A28" s="15"/>
      <c r="B28" s="23" t="s">
        <v>42</v>
      </c>
      <c r="C28" s="24" t="n">
        <v>72.7001166666667</v>
      </c>
      <c r="D28" s="24" t="n">
        <v>130.655816666667</v>
      </c>
      <c r="E28" s="25" t="n">
        <v>42.4704</v>
      </c>
      <c r="F28" s="25" t="n">
        <v>15</v>
      </c>
      <c r="G28" s="24" t="n">
        <v>2.2372</v>
      </c>
      <c r="H28" s="26" t="n">
        <v>-25.904</v>
      </c>
      <c r="I28" s="25" t="n">
        <v>13.432233839419</v>
      </c>
      <c r="J28" s="25" t="n">
        <v>6.18502786815943</v>
      </c>
      <c r="K28" s="25" t="n">
        <v>8.86423930916958</v>
      </c>
      <c r="L28" s="25" t="n">
        <v>4.75760392400647</v>
      </c>
      <c r="M28" s="25" t="n">
        <f aca="false">L28+I28+J28+K28</f>
        <v>33.2391049407545</v>
      </c>
      <c r="N28" s="24" t="n">
        <v>0.595687352785601</v>
      </c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</row>
    <row r="29" customFormat="false" ht="18" hidden="false" customHeight="false" outlineLevel="0" collapsed="false">
      <c r="A29" s="15"/>
      <c r="B29" s="23" t="s">
        <v>43</v>
      </c>
      <c r="C29" s="24" t="n">
        <v>72.7008666666667</v>
      </c>
      <c r="D29" s="24" t="n">
        <v>130.175266666667</v>
      </c>
      <c r="E29" s="25" t="n">
        <v>28.3136</v>
      </c>
      <c r="F29" s="25" t="n">
        <v>6</v>
      </c>
      <c r="G29" s="24" t="n">
        <v>2.5797</v>
      </c>
      <c r="H29" s="26" t="n">
        <v>-26.463</v>
      </c>
      <c r="I29" s="25" t="n">
        <v>2.98871903066822</v>
      </c>
      <c r="J29" s="25" t="n">
        <v>13.218584455413</v>
      </c>
      <c r="K29" s="25" t="n">
        <v>15.4050222314537</v>
      </c>
      <c r="L29" s="25" t="n">
        <v>6.27917893850829</v>
      </c>
      <c r="M29" s="25" t="n">
        <f aca="false">L29+I29+J29+K29</f>
        <v>37.8915046560432</v>
      </c>
      <c r="N29" s="24" t="n">
        <v>0.921083994414014</v>
      </c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</row>
    <row r="30" customFormat="false" ht="17.35" hidden="false" customHeight="false" outlineLevel="0" collapsed="false">
      <c r="A30" s="15"/>
      <c r="B30" s="23" t="s">
        <v>44</v>
      </c>
      <c r="C30" s="24" t="n">
        <v>72.4503166666667</v>
      </c>
      <c r="D30" s="24" t="n">
        <v>130.124816666667</v>
      </c>
      <c r="E30" s="25" t="n">
        <v>25.0259</v>
      </c>
      <c r="F30" s="25" t="s">
        <v>20</v>
      </c>
      <c r="G30" s="24" t="n">
        <v>2.78</v>
      </c>
      <c r="H30" s="25" t="s">
        <v>20</v>
      </c>
      <c r="I30" s="25" t="n">
        <v>2.93685570757727</v>
      </c>
      <c r="J30" s="25" t="n">
        <v>20.1481535905916</v>
      </c>
      <c r="K30" s="25" t="n">
        <v>23.0754370324084</v>
      </c>
      <c r="L30" s="25" t="n">
        <v>9.41621530491291</v>
      </c>
      <c r="M30" s="25" t="n">
        <f aca="false">L30+I30+J30+K30</f>
        <v>55.5766616354902</v>
      </c>
      <c r="N30" s="24" t="n">
        <v>0.947211081022173</v>
      </c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</row>
    <row r="31" customFormat="false" ht="18" hidden="false" customHeight="false" outlineLevel="0" collapsed="false">
      <c r="A31" s="15"/>
      <c r="B31" s="23" t="s">
        <v>45</v>
      </c>
      <c r="C31" s="24" t="n">
        <v>72.58815</v>
      </c>
      <c r="D31" s="24" t="n">
        <v>130.12275</v>
      </c>
      <c r="E31" s="25" t="n">
        <v>26.9537</v>
      </c>
      <c r="F31" s="25" t="n">
        <v>6.5</v>
      </c>
      <c r="G31" s="24" t="n">
        <v>3.8126</v>
      </c>
      <c r="H31" s="26" t="n">
        <v>-26.611</v>
      </c>
      <c r="I31" s="25" t="n">
        <v>2.05023877120582</v>
      </c>
      <c r="J31" s="25" t="n">
        <v>13.2579616865455</v>
      </c>
      <c r="K31" s="25" t="n">
        <v>15.9192026457433</v>
      </c>
      <c r="L31" s="25" t="n">
        <v>6.59135844620896</v>
      </c>
      <c r="M31" s="25" t="n">
        <f aca="false">L31+I31+J31+K31</f>
        <v>37.8187615497036</v>
      </c>
      <c r="N31" s="24" t="n">
        <v>0.945860426305929</v>
      </c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</row>
    <row r="32" customFormat="false" ht="18" hidden="false" customHeight="false" outlineLevel="0" collapsed="false">
      <c r="A32" s="15"/>
      <c r="B32" s="23" t="s">
        <v>46</v>
      </c>
      <c r="C32" s="24" t="n">
        <v>72.5878333333333</v>
      </c>
      <c r="D32" s="24" t="n">
        <v>130.679466666667</v>
      </c>
      <c r="E32" s="25" t="n">
        <v>44.7677</v>
      </c>
      <c r="F32" s="25" t="n">
        <v>14</v>
      </c>
      <c r="G32" s="24" t="n">
        <v>2.0203</v>
      </c>
      <c r="H32" s="26" t="n">
        <v>-25.784</v>
      </c>
      <c r="I32" s="25" t="n">
        <v>10.2495102175043</v>
      </c>
      <c r="J32" s="25" t="n">
        <v>6.08021681733738</v>
      </c>
      <c r="K32" s="25" t="n">
        <v>9.57222939355305</v>
      </c>
      <c r="L32" s="25" t="n">
        <v>5.21450887750775</v>
      </c>
      <c r="M32" s="25" t="n">
        <f aca="false">L32+I32+J32+K32</f>
        <v>31.1164653059025</v>
      </c>
      <c r="N32" s="24" t="n">
        <v>0.667198954561117</v>
      </c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</row>
    <row r="33" customFormat="false" ht="18" hidden="false" customHeight="false" outlineLevel="0" collapsed="false">
      <c r="A33" s="15"/>
      <c r="B33" s="23" t="s">
        <v>47</v>
      </c>
      <c r="C33" s="24" t="n">
        <v>72.5867333333333</v>
      </c>
      <c r="D33" s="24" t="n">
        <v>131.661483333333</v>
      </c>
      <c r="E33" s="25" t="n">
        <v>76.4008</v>
      </c>
      <c r="F33" s="25" t="n">
        <v>18</v>
      </c>
      <c r="G33" s="24" t="n">
        <v>1.8157</v>
      </c>
      <c r="H33" s="26" t="n">
        <v>-25.733</v>
      </c>
      <c r="I33" s="25" t="n">
        <v>28.9112573068898</v>
      </c>
      <c r="J33" s="25" t="n">
        <v>6.05731109144214</v>
      </c>
      <c r="K33" s="25" t="n">
        <v>9.75359030901726</v>
      </c>
      <c r="L33" s="25" t="n">
        <v>6.1136775277971</v>
      </c>
      <c r="M33" s="25" t="n">
        <f aca="false">L33+I33+J33+K33</f>
        <v>50.8358362351463</v>
      </c>
      <c r="N33" s="24" t="n">
        <v>0.431192262815891</v>
      </c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</row>
    <row r="34" customFormat="false" ht="18" hidden="false" customHeight="false" outlineLevel="0" collapsed="false">
      <c r="A34" s="15"/>
      <c r="B34" s="23" t="s">
        <v>48</v>
      </c>
      <c r="C34" s="24" t="n">
        <v>72.4545</v>
      </c>
      <c r="D34" s="24" t="n">
        <v>130.667766666667</v>
      </c>
      <c r="E34" s="25" t="n">
        <v>46.1455</v>
      </c>
      <c r="F34" s="25" t="n">
        <v>18</v>
      </c>
      <c r="G34" s="24" t="n">
        <v>1.3372</v>
      </c>
      <c r="H34" s="26" t="n">
        <v>-25.77</v>
      </c>
      <c r="I34" s="25" t="n">
        <v>22.6201446961784</v>
      </c>
      <c r="J34" s="25" t="n">
        <v>12.7268046550364</v>
      </c>
      <c r="K34" s="25" t="n">
        <v>18.8205574303253</v>
      </c>
      <c r="L34" s="25" t="n">
        <v>9.76437997178647</v>
      </c>
      <c r="M34" s="25" t="n">
        <f aca="false">L34+I34+J34+K34</f>
        <v>63.9318867533266</v>
      </c>
      <c r="N34" s="24" t="n">
        <v>0.646183128940208</v>
      </c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</row>
    <row r="35" customFormat="false" ht="18" hidden="false" customHeight="false" outlineLevel="0" collapsed="false">
      <c r="A35" s="15"/>
      <c r="B35" s="23" t="s">
        <v>49</v>
      </c>
      <c r="C35" s="24" t="n">
        <v>72.2835</v>
      </c>
      <c r="D35" s="24" t="n">
        <v>130.592766666667</v>
      </c>
      <c r="E35" s="25" t="n">
        <v>42.4704</v>
      </c>
      <c r="F35" s="25" t="n">
        <v>10</v>
      </c>
      <c r="G35" s="24" t="n">
        <v>0.876</v>
      </c>
      <c r="H35" s="26" t="n">
        <v>-25.668</v>
      </c>
      <c r="I35" s="25" t="n">
        <v>51.7010924287639</v>
      </c>
      <c r="J35" s="25" t="n">
        <v>14.4752785300858</v>
      </c>
      <c r="K35" s="25" t="n">
        <v>24.0448582948828</v>
      </c>
      <c r="L35" s="25" t="n">
        <v>14.8000713412578</v>
      </c>
      <c r="M35" s="25" t="n">
        <f aca="false">L35+I35+J35+K35</f>
        <v>105.02130059499</v>
      </c>
      <c r="N35" s="24" t="n">
        <v>0.505857890497342</v>
      </c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</row>
    <row r="36" customFormat="false" ht="18" hidden="false" customHeight="false" outlineLevel="0" collapsed="false">
      <c r="A36" s="15"/>
      <c r="B36" s="23" t="s">
        <v>50</v>
      </c>
      <c r="C36" s="24" t="n">
        <v>72.2853666666667</v>
      </c>
      <c r="D36" s="24" t="n">
        <v>131.71685</v>
      </c>
      <c r="E36" s="25" t="n">
        <v>83.3029</v>
      </c>
      <c r="F36" s="25" t="n">
        <v>17</v>
      </c>
      <c r="G36" s="24" t="n">
        <v>1.9711</v>
      </c>
      <c r="H36" s="26" t="n">
        <v>-25.751</v>
      </c>
      <c r="I36" s="25" t="n">
        <v>41.1364923920929</v>
      </c>
      <c r="J36" s="25" t="n">
        <v>10.3295460121707</v>
      </c>
      <c r="K36" s="25" t="n">
        <v>18.830576272265</v>
      </c>
      <c r="L36" s="25" t="n">
        <v>12.7311653534927</v>
      </c>
      <c r="M36" s="25" t="n">
        <f aca="false">L36+I36+J36+K36</f>
        <v>83.0277800300213</v>
      </c>
      <c r="N36" s="24" t="n">
        <v>0.504563086569247</v>
      </c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</row>
    <row r="37" customFormat="false" ht="18" hidden="false" customHeight="false" outlineLevel="0" collapsed="false">
      <c r="A37" s="15"/>
      <c r="B37" s="23" t="s">
        <v>51</v>
      </c>
      <c r="C37" s="24" t="n">
        <v>72.0986166666667</v>
      </c>
      <c r="D37" s="24" t="n">
        <v>131.718483333333</v>
      </c>
      <c r="E37" s="25" t="n">
        <v>85.0881</v>
      </c>
      <c r="F37" s="25" t="n">
        <v>15</v>
      </c>
      <c r="G37" s="24" t="n">
        <v>1.8032</v>
      </c>
      <c r="H37" s="26" t="n">
        <v>-25.738</v>
      </c>
      <c r="I37" s="25" t="n">
        <v>29.9505116196608</v>
      </c>
      <c r="J37" s="25" t="n">
        <v>7.40321517705723</v>
      </c>
      <c r="K37" s="25" t="n">
        <v>12.5061636391594</v>
      </c>
      <c r="L37" s="25" t="n">
        <v>8.58722124015267</v>
      </c>
      <c r="M37" s="25" t="n">
        <f aca="false">L37+I37+J37+K37</f>
        <v>58.4471116760302</v>
      </c>
      <c r="N37" s="24" t="n">
        <v>0.487785251709052</v>
      </c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</row>
    <row r="38" customFormat="false" ht="18" hidden="false" customHeight="false" outlineLevel="0" collapsed="false">
      <c r="A38" s="15"/>
      <c r="B38" s="23" t="s">
        <v>52</v>
      </c>
      <c r="C38" s="24" t="n">
        <v>72</v>
      </c>
      <c r="D38" s="24" t="n">
        <v>131.771666666667</v>
      </c>
      <c r="E38" s="25" t="n">
        <v>92.0192</v>
      </c>
      <c r="F38" s="25" t="n">
        <v>10</v>
      </c>
      <c r="G38" s="24" t="n">
        <v>1.8318</v>
      </c>
      <c r="H38" s="26" t="n">
        <v>-25.702</v>
      </c>
      <c r="I38" s="25" t="n">
        <v>21.1956135708609</v>
      </c>
      <c r="J38" s="25" t="n">
        <v>4.69784570689894</v>
      </c>
      <c r="K38" s="25" t="n">
        <v>7.21899782700505</v>
      </c>
      <c r="L38" s="25" t="n">
        <v>4.75349795252571</v>
      </c>
      <c r="M38" s="25" t="n">
        <f aca="false">L38+I38+J38+K38</f>
        <v>37.8659550572906</v>
      </c>
      <c r="N38" s="24" t="n">
        <v>0.440533525663487</v>
      </c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</row>
    <row r="39" customFormat="false" ht="18" hidden="false" customHeight="false" outlineLevel="0" collapsed="false">
      <c r="A39" s="15"/>
      <c r="B39" s="23" t="s">
        <v>53</v>
      </c>
      <c r="C39" s="24" t="n">
        <v>72.0915833333333</v>
      </c>
      <c r="D39" s="24" t="n">
        <v>130.063</v>
      </c>
      <c r="E39" s="25" t="n">
        <v>30.4453</v>
      </c>
      <c r="F39" s="25" t="n">
        <v>11</v>
      </c>
      <c r="G39" s="24" t="n">
        <v>1.8696</v>
      </c>
      <c r="H39" s="26" t="n">
        <v>-25.982</v>
      </c>
      <c r="I39" s="25" t="n">
        <v>12.763395297159</v>
      </c>
      <c r="J39" s="25" t="n">
        <v>17.32524544348</v>
      </c>
      <c r="K39" s="25" t="n">
        <v>19.952736725096</v>
      </c>
      <c r="L39" s="25" t="n">
        <v>9.26603652316915</v>
      </c>
      <c r="M39" s="25" t="n">
        <f aca="false">L39+I39+J39+K39</f>
        <v>59.3074139889042</v>
      </c>
      <c r="N39" s="24" t="n">
        <v>0.784784014941128</v>
      </c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</row>
    <row r="40" customFormat="false" ht="17.35" hidden="false" customHeight="false" outlineLevel="0" collapsed="false">
      <c r="A40" s="29"/>
      <c r="B40" s="23" t="s">
        <v>54</v>
      </c>
      <c r="C40" s="24" t="n">
        <v>73.366</v>
      </c>
      <c r="D40" s="24" t="n">
        <v>129.997</v>
      </c>
      <c r="E40" s="25" t="n">
        <v>55.2841</v>
      </c>
      <c r="F40" s="25" t="n">
        <v>23</v>
      </c>
      <c r="G40" s="24" t="n">
        <v>1.35</v>
      </c>
      <c r="H40" s="25" t="s">
        <v>20</v>
      </c>
      <c r="I40" s="25" t="n">
        <v>79.6522137493193</v>
      </c>
      <c r="J40" s="25" t="n">
        <v>15.8399254140342</v>
      </c>
      <c r="K40" s="25" t="n">
        <v>26.2589539304003</v>
      </c>
      <c r="L40" s="25" t="n">
        <v>15.2298960892274</v>
      </c>
      <c r="M40" s="25" t="n">
        <f aca="false">L40+I40+J40+K40</f>
        <v>136.980989182981</v>
      </c>
      <c r="N40" s="24" t="n">
        <v>0.418508456448912</v>
      </c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</row>
    <row r="41" customFormat="false" ht="17.35" hidden="false" customHeight="false" outlineLevel="0" collapsed="false">
      <c r="A41" s="29"/>
      <c r="B41" s="23" t="s">
        <v>55</v>
      </c>
      <c r="C41" s="24" t="n">
        <v>73.184</v>
      </c>
      <c r="D41" s="24" t="n">
        <v>129.996</v>
      </c>
      <c r="E41" s="25" t="n">
        <v>40.3531</v>
      </c>
      <c r="F41" s="25" t="n">
        <v>20</v>
      </c>
      <c r="G41" s="24" t="n">
        <v>1.48</v>
      </c>
      <c r="H41" s="25" t="s">
        <v>20</v>
      </c>
      <c r="I41" s="25" t="n">
        <v>52.1992037196693</v>
      </c>
      <c r="J41" s="25" t="n">
        <v>15.2687834590535</v>
      </c>
      <c r="K41" s="25" t="n">
        <v>22.1790876768642</v>
      </c>
      <c r="L41" s="25" t="n">
        <v>10.7124243011427</v>
      </c>
      <c r="M41" s="25" t="n">
        <f aca="false">L41+I41+J41+K41</f>
        <v>100.35949915673</v>
      </c>
      <c r="N41" s="24" t="n">
        <v>0.479782467670118</v>
      </c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</row>
    <row r="42" customFormat="false" ht="17.35" hidden="false" customHeight="false" outlineLevel="0" collapsed="false">
      <c r="A42" s="29"/>
      <c r="B42" s="23" t="s">
        <v>56</v>
      </c>
      <c r="C42" s="24" t="n">
        <v>73.019</v>
      </c>
      <c r="D42" s="24" t="n">
        <v>129.989</v>
      </c>
      <c r="E42" s="25" t="n">
        <v>32.0488</v>
      </c>
      <c r="F42" s="25" t="n">
        <v>11</v>
      </c>
      <c r="G42" s="24" t="n">
        <v>1.97</v>
      </c>
      <c r="H42" s="25" t="s">
        <v>20</v>
      </c>
      <c r="I42" s="25" t="n">
        <v>5.30624774917209</v>
      </c>
      <c r="J42" s="25" t="n">
        <v>4.41035710300281</v>
      </c>
      <c r="K42" s="25" t="n">
        <v>5.61317282447323</v>
      </c>
      <c r="L42" s="25" t="n">
        <v>2.56518608967028</v>
      </c>
      <c r="M42" s="25" t="n">
        <f aca="false">L42+I42+J42+K42</f>
        <v>17.8949637663184</v>
      </c>
      <c r="N42" s="24" t="n">
        <v>0.70130498659389</v>
      </c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</row>
    <row r="43" customFormat="false" ht="17.35" hidden="false" customHeight="false" outlineLevel="0" collapsed="false">
      <c r="A43" s="29"/>
      <c r="B43" s="23" t="s">
        <v>57</v>
      </c>
      <c r="C43" s="24" t="n">
        <v>71.922</v>
      </c>
      <c r="D43" s="24" t="n">
        <v>132.391</v>
      </c>
      <c r="E43" s="25" t="n">
        <v>101.224</v>
      </c>
      <c r="F43" s="25" t="n">
        <v>10</v>
      </c>
      <c r="G43" s="24" t="n">
        <v>0.129</v>
      </c>
      <c r="H43" s="25" t="s">
        <v>20</v>
      </c>
      <c r="I43" s="25" t="n">
        <v>160.793561074505</v>
      </c>
      <c r="J43" s="25" t="n">
        <v>52.7477612272529</v>
      </c>
      <c r="K43" s="25" t="n">
        <v>81.8987791472173</v>
      </c>
      <c r="L43" s="25" t="n">
        <v>46.2880669371587</v>
      </c>
      <c r="M43" s="25" t="n">
        <f aca="false">L43+I43+J43+K43</f>
        <v>341.728168386134</v>
      </c>
      <c r="N43" s="24" t="n">
        <v>0.529563313552213</v>
      </c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</row>
    <row r="44" customFormat="false" ht="18" hidden="false" customHeight="false" outlineLevel="0" collapsed="false">
      <c r="A44" s="29"/>
      <c r="B44" s="23" t="s">
        <v>58</v>
      </c>
      <c r="C44" s="24" t="n">
        <v>71.968</v>
      </c>
      <c r="D44" s="24" t="n">
        <v>131.701</v>
      </c>
      <c r="E44" s="25" t="n">
        <v>90.2323</v>
      </c>
      <c r="F44" s="25" t="n">
        <v>19</v>
      </c>
      <c r="G44" s="24" t="n">
        <v>1.89</v>
      </c>
      <c r="H44" s="26" t="n">
        <f aca="false">VLOOKUP($B44,['file:///Users/Ayca/Desktop/GDGT data 20 11 13.xlsx']'Vonk YS-stations 13C Data'!$B$1:$L$49,7,0)</f>
        <v>-25.9</v>
      </c>
      <c r="I44" s="25" t="n">
        <v>82.6442025688161</v>
      </c>
      <c r="J44" s="25" t="n">
        <v>19.7352539436916</v>
      </c>
      <c r="K44" s="25" t="n">
        <v>32.6759796823157</v>
      </c>
      <c r="L44" s="25" t="n">
        <v>22.5501495587297</v>
      </c>
      <c r="M44" s="25" t="n">
        <f aca="false">L44+I44+J44+K44</f>
        <v>157.605585753553</v>
      </c>
      <c r="N44" s="24" t="n">
        <v>0.475654378418275</v>
      </c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</row>
    <row r="45" customFormat="false" ht="18" hidden="false" customHeight="false" outlineLevel="0" collapsed="false">
      <c r="A45" s="29"/>
      <c r="B45" s="23" t="s">
        <v>59</v>
      </c>
      <c r="C45" s="24" t="n">
        <v>71.63</v>
      </c>
      <c r="D45" s="24" t="n">
        <v>130.05</v>
      </c>
      <c r="E45" s="25" t="n">
        <v>70.0726</v>
      </c>
      <c r="F45" s="25" t="n">
        <v>7</v>
      </c>
      <c r="G45" s="24" t="n">
        <v>1.91</v>
      </c>
      <c r="H45" s="26" t="n">
        <f aca="false">VLOOKUP($B45,['file:///Users/Ayca/Desktop/GDGT data 20 11 13.xlsx']'Vonk YS-stations 13C Data'!$B$1:$L$49,7,0)</f>
        <v>-26.2</v>
      </c>
      <c r="I45" s="25" t="n">
        <v>14.9976118753626</v>
      </c>
      <c r="J45" s="25" t="n">
        <v>40.195605618628</v>
      </c>
      <c r="K45" s="25" t="n">
        <v>47.6772424390939</v>
      </c>
      <c r="L45" s="25" t="n">
        <v>19.2793600639831</v>
      </c>
      <c r="M45" s="25" t="n">
        <f aca="false">L45+I45+J45+K45</f>
        <v>122.149819997068</v>
      </c>
      <c r="N45" s="24" t="n">
        <v>0.877200236823197</v>
      </c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</row>
    <row r="46" customFormat="false" ht="17.35" hidden="false" customHeight="false" outlineLevel="0" collapsed="false">
      <c r="A46" s="29"/>
      <c r="B46" s="23" t="s">
        <v>60</v>
      </c>
      <c r="C46" s="24" t="n">
        <v>71.628</v>
      </c>
      <c r="D46" s="24" t="n">
        <v>130.054</v>
      </c>
      <c r="E46" s="25" t="n">
        <v>70.0726</v>
      </c>
      <c r="F46" s="25" t="n">
        <v>11</v>
      </c>
      <c r="G46" s="24" t="n">
        <v>2.6</v>
      </c>
      <c r="H46" s="25" t="s">
        <v>20</v>
      </c>
      <c r="I46" s="25" t="n">
        <v>21.8043829091559</v>
      </c>
      <c r="J46" s="25" t="n">
        <v>25.7206350322764</v>
      </c>
      <c r="K46" s="25" t="n">
        <v>29.9658533544194</v>
      </c>
      <c r="L46" s="25" t="n">
        <v>12.5090769930942</v>
      </c>
      <c r="M46" s="25" t="n">
        <f aca="false">L46+I46+J46+K46</f>
        <v>89.999948288946</v>
      </c>
      <c r="N46" s="24" t="n">
        <v>0.757720080895424</v>
      </c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</row>
    <row r="47" customFormat="false" ht="17.35" hidden="false" customHeight="false" outlineLevel="0" collapsed="false">
      <c r="A47" s="29"/>
      <c r="B47" s="23" t="s">
        <v>61</v>
      </c>
      <c r="C47" s="24" t="n">
        <v>71.627</v>
      </c>
      <c r="D47" s="24" t="n">
        <v>130.318</v>
      </c>
      <c r="E47" s="25" t="n">
        <v>75.2444</v>
      </c>
      <c r="F47" s="25" t="n">
        <v>11</v>
      </c>
      <c r="G47" s="24" t="n">
        <v>2.08</v>
      </c>
      <c r="H47" s="25" t="s">
        <v>20</v>
      </c>
      <c r="I47" s="25" t="n">
        <v>30.3703644758524</v>
      </c>
      <c r="J47" s="25" t="n">
        <v>18.0801225163113</v>
      </c>
      <c r="K47" s="25" t="n">
        <v>23.8780696203334</v>
      </c>
      <c r="L47" s="25" t="n">
        <v>11.7248399701238</v>
      </c>
      <c r="M47" s="25" t="n">
        <f aca="false">L47+I47+J47+K47</f>
        <v>84.053396582621</v>
      </c>
      <c r="N47" s="24" t="n">
        <v>0.638673999407908</v>
      </c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</row>
    <row r="48" customFormat="false" ht="17.35" hidden="false" customHeight="false" outlineLevel="0" collapsed="false">
      <c r="A48" s="29"/>
      <c r="B48" s="23" t="s">
        <v>62</v>
      </c>
      <c r="C48" s="24" t="n">
        <v>71.63</v>
      </c>
      <c r="D48" s="24" t="n">
        <v>130.191</v>
      </c>
      <c r="E48" s="25" t="n">
        <v>75.0778</v>
      </c>
      <c r="F48" s="25" t="n">
        <v>10</v>
      </c>
      <c r="G48" s="24" t="n">
        <v>1.35</v>
      </c>
      <c r="H48" s="25" t="s">
        <v>20</v>
      </c>
      <c r="I48" s="25" t="n">
        <v>48.7792673208331</v>
      </c>
      <c r="J48" s="25" t="n">
        <v>34.1261682398012</v>
      </c>
      <c r="K48" s="25" t="n">
        <v>42.1999747542562</v>
      </c>
      <c r="L48" s="25" t="n">
        <v>18.838833511728</v>
      </c>
      <c r="M48" s="25" t="n">
        <f aca="false">L48+I48+J48+K48</f>
        <v>143.944243826619</v>
      </c>
      <c r="N48" s="24" t="n">
        <v>0.661061022569609</v>
      </c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</row>
    <row r="49" customFormat="false" ht="17.35" hidden="false" customHeight="false" outlineLevel="0" collapsed="false">
      <c r="A49" s="29"/>
      <c r="B49" s="23" t="s">
        <v>63</v>
      </c>
      <c r="C49" s="24" t="n">
        <v>73.031</v>
      </c>
      <c r="D49" s="24" t="n">
        <v>133.002</v>
      </c>
      <c r="E49" s="25" t="n">
        <v>127.902</v>
      </c>
      <c r="F49" s="25" t="n">
        <v>15</v>
      </c>
      <c r="G49" s="24" t="n">
        <v>0.17</v>
      </c>
      <c r="H49" s="25" t="s">
        <v>20</v>
      </c>
      <c r="I49" s="25" t="n">
        <v>168.734666452334</v>
      </c>
      <c r="J49" s="25" t="n">
        <v>17.9574339528574</v>
      </c>
      <c r="K49" s="25" t="n">
        <v>25.1139388823181</v>
      </c>
      <c r="L49" s="25" t="n">
        <v>16.3634943519414</v>
      </c>
      <c r="M49" s="25" t="n">
        <f aca="false">L49+I49+J49+K49</f>
        <v>228.169533639451</v>
      </c>
      <c r="N49" s="24" t="n">
        <v>0.26069172683119</v>
      </c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</row>
    <row r="50" customFormat="false" ht="18" hidden="false" customHeight="false" outlineLevel="0" collapsed="false">
      <c r="A50" s="29"/>
      <c r="B50" s="30" t="s">
        <v>64</v>
      </c>
      <c r="C50" s="31" t="n">
        <v>73.035</v>
      </c>
      <c r="D50" s="31" t="n">
        <v>133.456</v>
      </c>
      <c r="E50" s="32" t="n">
        <v>141.656</v>
      </c>
      <c r="F50" s="32" t="n">
        <v>27</v>
      </c>
      <c r="G50" s="31" t="n">
        <v>1.82</v>
      </c>
      <c r="H50" s="33" t="n">
        <f aca="false">VLOOKUP($B50,['file:///Users/Ayca/Desktop/GDGT data 20 11 13.xlsx']'Vonk YS-stations 13C Data'!$B$1:$L$49,7,0)</f>
        <v>-25.8</v>
      </c>
      <c r="I50" s="32" t="n">
        <v>49.3315705559738</v>
      </c>
      <c r="J50" s="32" t="n">
        <v>7.00289704567079</v>
      </c>
      <c r="K50" s="32" t="n">
        <v>11.0906343385615</v>
      </c>
      <c r="L50" s="32" t="n">
        <v>8.59084883689014</v>
      </c>
      <c r="M50" s="32" t="n">
        <f aca="false">L50+I50+J50+K50</f>
        <v>76.0159507770962</v>
      </c>
      <c r="N50" s="31" t="n">
        <v>0.351006345184774</v>
      </c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</row>
    <row r="51" customFormat="false" ht="18" hidden="false" customHeight="false" outlineLevel="0" collapsed="false">
      <c r="A51" s="29"/>
      <c r="B51" s="23"/>
      <c r="C51" s="24"/>
      <c r="D51" s="24"/>
      <c r="E51" s="25"/>
      <c r="F51" s="25"/>
      <c r="G51" s="24"/>
      <c r="H51" s="26"/>
      <c r="I51" s="25"/>
      <c r="J51" s="25"/>
      <c r="K51" s="25"/>
      <c r="L51" s="25"/>
      <c r="M51" s="25"/>
      <c r="N51" s="24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</row>
    <row r="52" customFormat="false" ht="18.75" hidden="false" customHeight="false" outlineLevel="0" collapsed="false">
      <c r="A52" s="0"/>
      <c r="B52" s="34" t="s">
        <v>65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</row>
    <row r="53" customFormat="false" ht="18.75" hidden="false" customHeight="false" outlineLevel="0" collapsed="false">
      <c r="A53" s="0"/>
      <c r="B53" s="23" t="s">
        <v>66</v>
      </c>
      <c r="C53" s="24" t="n">
        <v>75.987</v>
      </c>
      <c r="D53" s="24" t="n">
        <v>129.984</v>
      </c>
      <c r="E53" s="25" t="n">
        <v>293.306</v>
      </c>
      <c r="F53" s="25" t="n">
        <v>50</v>
      </c>
      <c r="G53" s="24" t="n">
        <v>1.34</v>
      </c>
      <c r="H53" s="26" t="n">
        <f aca="false">VLOOKUP($B53,['file:///Users/Ayca/Desktop/GDGT data 20 11 13.xlsx']'Vonk YS-stations 13C Data'!$B$1:$L$49,7,0)</f>
        <v>-24.3</v>
      </c>
      <c r="I53" s="25" t="n">
        <v>162.580089568092</v>
      </c>
      <c r="J53" s="25" t="n">
        <v>4.20429150224828</v>
      </c>
      <c r="K53" s="25" t="n">
        <v>4.2158583328045</v>
      </c>
      <c r="L53" s="25" t="n">
        <v>3.85724382159366</v>
      </c>
      <c r="M53" s="25" t="n">
        <f aca="false">L53+I53+J53+K53</f>
        <v>174.857483224738</v>
      </c>
      <c r="N53" s="24" t="n">
        <v>0.0702213043025659</v>
      </c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</row>
    <row r="54" customFormat="false" ht="18.75" hidden="false" customHeight="false" outlineLevel="0" collapsed="false">
      <c r="A54" s="0"/>
      <c r="B54" s="23" t="s">
        <v>67</v>
      </c>
      <c r="C54" s="24" t="n">
        <v>75.266</v>
      </c>
      <c r="D54" s="24" t="n">
        <v>130.017</v>
      </c>
      <c r="E54" s="25" t="n">
        <v>212.116</v>
      </c>
      <c r="F54" s="25" t="n">
        <v>43</v>
      </c>
      <c r="G54" s="24" t="n">
        <v>1.48</v>
      </c>
      <c r="H54" s="26" t="s">
        <v>68</v>
      </c>
      <c r="I54" s="25" t="n">
        <v>160.870776359698</v>
      </c>
      <c r="J54" s="25" t="n">
        <v>5.12396537062405</v>
      </c>
      <c r="K54" s="25" t="n">
        <v>6.00090001085099</v>
      </c>
      <c r="L54" s="25" t="n">
        <v>4.56054063250296</v>
      </c>
      <c r="M54" s="25" t="n">
        <f aca="false">L54+I54+J54+K54</f>
        <v>176.556182373676</v>
      </c>
      <c r="N54" s="24" t="n">
        <v>0.0888257125400046</v>
      </c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</row>
    <row r="55" customFormat="false" ht="18.75" hidden="false" customHeight="false" outlineLevel="0" collapsed="false">
      <c r="A55" s="0"/>
      <c r="B55" s="23" t="s">
        <v>69</v>
      </c>
      <c r="C55" s="24" t="n">
        <v>74.724</v>
      </c>
      <c r="D55" s="24" t="n">
        <v>130.016</v>
      </c>
      <c r="E55" s="35" t="n">
        <v>158.04</v>
      </c>
      <c r="F55" s="25" t="n">
        <v>32</v>
      </c>
      <c r="G55" s="36" t="n">
        <v>1.86</v>
      </c>
      <c r="H55" s="26" t="n">
        <f aca="false">VLOOKUP($B55,['file:///Users/Ayca/Desktop/GDGT data 20 11 13.xlsx']'Vonk YS-stations 13C Data'!$B$1:$L$49,7,0)</f>
        <v>-25.6</v>
      </c>
      <c r="I55" s="35" t="n">
        <v>212.591040126683</v>
      </c>
      <c r="J55" s="35" t="n">
        <v>13.0014695802915</v>
      </c>
      <c r="K55" s="35" t="n">
        <v>14.4555070908156</v>
      </c>
      <c r="L55" s="35" t="n">
        <v>9.27450802982546</v>
      </c>
      <c r="M55" s="35" t="n">
        <f aca="false">L55+I55+J55+K55</f>
        <v>249.322524827615</v>
      </c>
      <c r="N55" s="24" t="n">
        <v>0.147286346345649</v>
      </c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</row>
    <row r="56" customFormat="false" ht="18.75" hidden="false" customHeight="false" outlineLevel="0" collapsed="false">
      <c r="A56" s="0"/>
      <c r="B56" s="23" t="s">
        <v>70</v>
      </c>
      <c r="C56" s="24" t="n">
        <v>72.651</v>
      </c>
      <c r="D56" s="24" t="n">
        <v>154.185</v>
      </c>
      <c r="E56" s="35" t="n">
        <v>172.878</v>
      </c>
      <c r="F56" s="25" t="n">
        <v>28</v>
      </c>
      <c r="G56" s="36" t="n">
        <v>0.87</v>
      </c>
      <c r="H56" s="26" t="n">
        <f aca="false">VLOOKUP($B56,['file:///Users/Ayca/Desktop/GDGT data 20 11 13.xlsx']'Vonk YS-stations 13C Data'!$B$1:$L$49,7,0)</f>
        <v>-26.2</v>
      </c>
      <c r="I56" s="35" t="n">
        <v>129.541565504485</v>
      </c>
      <c r="J56" s="35" t="n">
        <v>7.09653857180315</v>
      </c>
      <c r="K56" s="35" t="n">
        <v>9.18862636501752</v>
      </c>
      <c r="L56" s="35" t="n">
        <v>6.46066406507096</v>
      </c>
      <c r="M56" s="35" t="n">
        <f aca="false">L56+I56+J56+K56</f>
        <v>152.287394506376</v>
      </c>
      <c r="N56" s="24" t="n">
        <v>0.149301362922382</v>
      </c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</row>
    <row r="57" customFormat="false" ht="18.75" hidden="false" customHeight="false" outlineLevel="0" collapsed="false">
      <c r="A57" s="0"/>
      <c r="B57" s="23" t="s">
        <v>71</v>
      </c>
      <c r="C57" s="24" t="n">
        <v>71.592</v>
      </c>
      <c r="D57" s="24" t="n">
        <v>161.694</v>
      </c>
      <c r="E57" s="35" t="n">
        <v>229.202</v>
      </c>
      <c r="F57" s="25" t="n">
        <v>20</v>
      </c>
      <c r="G57" s="36" t="n">
        <v>0.56</v>
      </c>
      <c r="H57" s="26" t="n">
        <f aca="false">VLOOKUP($B57,['file:///Users/Ayca/Desktop/GDGT data 20 11 13.xlsx']'Vonk YS-stations 13C Data'!$B$1:$L$49,7,0)</f>
        <v>-26.5</v>
      </c>
      <c r="I57" s="35" t="n">
        <v>96.3633852501325</v>
      </c>
      <c r="J57" s="35" t="n">
        <v>11.1437734651629</v>
      </c>
      <c r="K57" s="35" t="n">
        <v>16.635928732722</v>
      </c>
      <c r="L57" s="35" t="n">
        <v>10.1271951069041</v>
      </c>
      <c r="M57" s="35" t="n">
        <f aca="false">L57+I57+J57+K57</f>
        <v>134.270282554921</v>
      </c>
      <c r="N57" s="24" t="n">
        <v>0.282335624423489</v>
      </c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</row>
    <row r="58" customFormat="false" ht="18.75" hidden="false" customHeight="false" outlineLevel="0" collapsed="false">
      <c r="A58" s="0"/>
      <c r="B58" s="23" t="s">
        <v>72</v>
      </c>
      <c r="C58" s="24" t="n">
        <v>69.817</v>
      </c>
      <c r="D58" s="24" t="n">
        <v>165.999</v>
      </c>
      <c r="E58" s="35" t="n">
        <v>160.478</v>
      </c>
      <c r="F58" s="25" t="n">
        <v>32</v>
      </c>
      <c r="G58" s="36" t="n">
        <v>0.8</v>
      </c>
      <c r="H58" s="26" t="n">
        <f aca="false">VLOOKUP($B58,['file:///Users/Ayca/Desktop/GDGT data 20 11 13.xlsx']'Vonk YS-stations 13C Data'!$B$1:$L$49,7,0)</f>
        <v>-26</v>
      </c>
      <c r="I58" s="35" t="n">
        <v>267.231126061631</v>
      </c>
      <c r="J58" s="35" t="n">
        <v>11.8990836344918</v>
      </c>
      <c r="K58" s="35" t="n">
        <v>15.4134353254786</v>
      </c>
      <c r="L58" s="35" t="n">
        <v>9.78919212059483</v>
      </c>
      <c r="M58" s="35" t="n">
        <f aca="false">L58+I58+J58+K58</f>
        <v>304.332837142196</v>
      </c>
      <c r="N58" s="24" t="n">
        <v>0.121944890484514</v>
      </c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</row>
    <row r="59" customFormat="false" ht="18.75" hidden="false" customHeight="false" outlineLevel="0" collapsed="false">
      <c r="A59" s="0"/>
      <c r="B59" s="23" t="s">
        <v>73</v>
      </c>
      <c r="C59" s="24" t="n">
        <v>70.135</v>
      </c>
      <c r="D59" s="24" t="n">
        <v>168.007</v>
      </c>
      <c r="E59" s="35" t="n">
        <v>245.305</v>
      </c>
      <c r="F59" s="25" t="n">
        <v>42</v>
      </c>
      <c r="G59" s="36" t="n">
        <v>0.94</v>
      </c>
      <c r="H59" s="26" t="n">
        <f aca="false">VLOOKUP($B59,['file:///Users/Ayca/Desktop/GDGT data 20 11 13.xlsx']'Vonk YS-stations 13C Data'!$B$1:$L$49,7,0)</f>
        <v>-25.7</v>
      </c>
      <c r="I59" s="35" t="n">
        <v>175.577078995911</v>
      </c>
      <c r="J59" s="35" t="n">
        <v>4.85377332759995</v>
      </c>
      <c r="K59" s="35" t="n">
        <v>4.23804590952129</v>
      </c>
      <c r="L59" s="35" t="n">
        <v>3.22929423780827</v>
      </c>
      <c r="M59" s="35" t="n">
        <f aca="false">L59+I59+J59+K59</f>
        <v>187.89819247084</v>
      </c>
      <c r="N59" s="24" t="n">
        <v>0.0655816085344731</v>
      </c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</row>
    <row r="60" customFormat="false" ht="18.75" hidden="false" customHeight="false" outlineLevel="0" collapsed="false">
      <c r="A60" s="0"/>
      <c r="B60" s="23" t="s">
        <v>74</v>
      </c>
      <c r="C60" s="24" t="n">
        <v>70.698</v>
      </c>
      <c r="D60" s="24" t="n">
        <v>169.132</v>
      </c>
      <c r="E60" s="35" t="n">
        <v>306.258</v>
      </c>
      <c r="F60" s="25" t="n">
        <v>36</v>
      </c>
      <c r="G60" s="36" t="n">
        <v>1</v>
      </c>
      <c r="H60" s="26" t="n">
        <f aca="false">VLOOKUP($B60,['file:///Users/Ayca/Desktop/GDGT data 20 11 13.xlsx']'Vonk YS-stations 13C Data'!$B$1:$L$49,7,0)</f>
        <v>-25.3</v>
      </c>
      <c r="I60" s="35" t="n">
        <v>388.215907605233</v>
      </c>
      <c r="J60" s="35" t="n">
        <v>8.09535920388256</v>
      </c>
      <c r="K60" s="35" t="n">
        <v>8.04845317084301</v>
      </c>
      <c r="L60" s="35" t="n">
        <v>5.22004029626864</v>
      </c>
      <c r="M60" s="35" t="n">
        <f aca="false">L60+I60+J60+K60</f>
        <v>409.579760276227</v>
      </c>
      <c r="N60" s="24" t="n">
        <v>0.0521828005738824</v>
      </c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</row>
    <row r="61" customFormat="false" ht="18.75" hidden="false" customHeight="false" outlineLevel="0" collapsed="false">
      <c r="A61" s="0"/>
      <c r="B61" s="23" t="s">
        <v>75</v>
      </c>
      <c r="C61" s="24" t="n">
        <v>71.219</v>
      </c>
      <c r="D61" s="24" t="n">
        <v>169.373</v>
      </c>
      <c r="E61" s="35" t="n">
        <v>340.389</v>
      </c>
      <c r="F61" s="25" t="n">
        <v>44</v>
      </c>
      <c r="G61" s="36" t="n">
        <v>1.23</v>
      </c>
      <c r="H61" s="26" t="n">
        <f aca="false">VLOOKUP($B61,['file:///Users/Ayca/Desktop/GDGT data 20 11 13.xlsx']'Vonk YS-stations 13C Data'!$B$1:$L$49,7,0)</f>
        <v>-24.3</v>
      </c>
      <c r="I61" s="35" t="n">
        <v>233.585464572971</v>
      </c>
      <c r="J61" s="35" t="n">
        <v>2.263679420287</v>
      </c>
      <c r="K61" s="35" t="n">
        <v>1.14756909853092</v>
      </c>
      <c r="L61" s="37" t="n">
        <v>0.829052040270557</v>
      </c>
      <c r="M61" s="35" t="n">
        <f aca="false">L61+I61+J61+K61</f>
        <v>237.82576513206</v>
      </c>
      <c r="N61" s="24" t="n">
        <v>0.0178305482024294</v>
      </c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E61" s="38"/>
      <c r="AF61" s="38"/>
    </row>
    <row r="62" customFormat="false" ht="18.75" hidden="false" customHeight="false" outlineLevel="0" collapsed="false">
      <c r="A62" s="0"/>
      <c r="B62" s="23" t="s">
        <v>76</v>
      </c>
      <c r="C62" s="24" t="n">
        <v>71.483</v>
      </c>
      <c r="D62" s="24" t="n">
        <v>170.553</v>
      </c>
      <c r="E62" s="35" t="n">
        <v>391.334</v>
      </c>
      <c r="F62" s="25" t="n">
        <v>49</v>
      </c>
      <c r="G62" s="36" t="n">
        <v>1.36</v>
      </c>
      <c r="H62" s="26" t="n">
        <f aca="false">VLOOKUP($B62,['file:///Users/Ayca/Desktop/GDGT data 20 11 13.xlsx']'Vonk YS-stations 13C Data'!$B$1:$L$49,7,0)</f>
        <v>-23.9</v>
      </c>
      <c r="I62" s="35" t="n">
        <v>596.833144952808</v>
      </c>
      <c r="J62" s="35" t="n">
        <v>6.14332503373307</v>
      </c>
      <c r="K62" s="35" t="n">
        <v>3.27952165645107</v>
      </c>
      <c r="L62" s="37" t="n">
        <v>0.816929254859966</v>
      </c>
      <c r="M62" s="35" t="n">
        <f aca="false">L62+I62+J62+K62</f>
        <v>607.072920897852</v>
      </c>
      <c r="N62" s="24" t="n">
        <v>0.0168711802968294</v>
      </c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</row>
    <row r="63" customFormat="false" ht="18.75" hidden="false" customHeight="false" outlineLevel="0" collapsed="false">
      <c r="A63" s="0"/>
      <c r="B63" s="23" t="s">
        <v>77</v>
      </c>
      <c r="C63" s="24" t="n">
        <v>71.968</v>
      </c>
      <c r="D63" s="24" t="n">
        <v>171.792</v>
      </c>
      <c r="E63" s="35" t="n">
        <v>459.415</v>
      </c>
      <c r="F63" s="25" t="n">
        <v>43</v>
      </c>
      <c r="G63" s="36" t="n">
        <v>1.32</v>
      </c>
      <c r="H63" s="26" t="n">
        <f aca="false">VLOOKUP($B63,['file:///Users/Ayca/Desktop/GDGT data 20 11 13.xlsx']'Vonk YS-stations 13C Data'!$B$1:$L$49,7,0)</f>
        <v>-23.9</v>
      </c>
      <c r="I63" s="35" t="n">
        <v>354.04074231087</v>
      </c>
      <c r="J63" s="35" t="n">
        <v>4.26162946885573</v>
      </c>
      <c r="K63" s="35" t="n">
        <v>2.95260132196531</v>
      </c>
      <c r="L63" s="35" t="n">
        <v>1.91003277985535</v>
      </c>
      <c r="M63" s="35" t="n">
        <f aca="false">L63+I63+J63+K63</f>
        <v>363.165005881547</v>
      </c>
      <c r="N63" s="24" t="n">
        <v>0.0251249104554288</v>
      </c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</row>
    <row r="64" customFormat="false" ht="18.75" hidden="false" customHeight="false" outlineLevel="0" collapsed="false">
      <c r="A64" s="0"/>
      <c r="B64" s="23" t="s">
        <v>78</v>
      </c>
      <c r="C64" s="24" t="n">
        <v>75.3013</v>
      </c>
      <c r="D64" s="24" t="n">
        <v>174.3957</v>
      </c>
      <c r="E64" s="35" t="n">
        <v>775.093</v>
      </c>
      <c r="F64" s="25" t="n">
        <v>200</v>
      </c>
      <c r="G64" s="36" t="n">
        <v>0.89</v>
      </c>
      <c r="H64" s="26" t="s">
        <v>68</v>
      </c>
      <c r="I64" s="35" t="n">
        <v>22.1590278389927</v>
      </c>
      <c r="J64" s="37" t="n">
        <v>0.135265923845101</v>
      </c>
      <c r="K64" s="37" t="n">
        <v>0</v>
      </c>
      <c r="L64" s="37" t="n">
        <v>0.0947570606021666</v>
      </c>
      <c r="M64" s="35" t="n">
        <f aca="false">L64+I64+J64+K64</f>
        <v>22.38905082344</v>
      </c>
      <c r="N64" s="24" t="n">
        <v>0.010273262888255</v>
      </c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</row>
    <row r="65" customFormat="false" ht="18.75" hidden="false" customHeight="false" outlineLevel="0" collapsed="false">
      <c r="A65" s="0"/>
      <c r="B65" s="23" t="s">
        <v>79</v>
      </c>
      <c r="C65" s="24" t="n">
        <v>75.0993</v>
      </c>
      <c r="D65" s="24" t="n">
        <v>172.187</v>
      </c>
      <c r="E65" s="35" t="n">
        <v>719.512</v>
      </c>
      <c r="F65" s="25" t="n">
        <v>142</v>
      </c>
      <c r="G65" s="36" t="n">
        <v>1.04</v>
      </c>
      <c r="H65" s="26" t="n">
        <f aca="false">VLOOKUP($B65,['file:///Users/Ayca/Desktop/GDGT data 20 11 13.xlsx']'Vonk YS-stations 13C Data'!$B$1:$L$49,7,0)</f>
        <v>-21.5</v>
      </c>
      <c r="I65" s="35" t="n">
        <v>167.714725279978</v>
      </c>
      <c r="J65" s="35" t="n">
        <v>1.19196822700916</v>
      </c>
      <c r="K65" s="37" t="n">
        <v>0.555707704567568</v>
      </c>
      <c r="L65" s="37" t="n">
        <v>0.571316195092146</v>
      </c>
      <c r="M65" s="35" t="n">
        <f aca="false">L65+I65+J65+K65</f>
        <v>170.033717406647</v>
      </c>
      <c r="N65" s="24" t="n">
        <v>0.0136473853569293</v>
      </c>
      <c r="O65" s="0"/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</row>
    <row r="66" customFormat="false" ht="18.75" hidden="false" customHeight="false" outlineLevel="0" collapsed="false">
      <c r="A66" s="0"/>
      <c r="B66" s="23" t="s">
        <v>80</v>
      </c>
      <c r="C66" s="24" t="n">
        <v>74.6682</v>
      </c>
      <c r="D66" s="24" t="n">
        <v>172.3882</v>
      </c>
      <c r="E66" s="35" t="n">
        <v>683.075</v>
      </c>
      <c r="F66" s="25" t="n">
        <v>63</v>
      </c>
      <c r="G66" s="36" t="n">
        <v>0.85</v>
      </c>
      <c r="H66" s="26" t="n">
        <f aca="false">VLOOKUP($B66,['file:///Users/Ayca/Desktop/GDGT data 20 11 13.xlsx']'Vonk YS-stations 13C Data'!$B$1:$L$49,7,0)</f>
        <v>-22.4</v>
      </c>
      <c r="I66" s="35" t="n">
        <v>245.526469046978</v>
      </c>
      <c r="J66" s="35" t="n">
        <v>2.19856395233539</v>
      </c>
      <c r="K66" s="35" t="n">
        <v>1.48284233778527</v>
      </c>
      <c r="L66" s="35" t="n">
        <v>1.35501364170866</v>
      </c>
      <c r="M66" s="35" t="n">
        <f aca="false">L66+I66+J66+K66</f>
        <v>250.562888978808</v>
      </c>
      <c r="N66" s="24" t="n">
        <v>0.0201277430976882</v>
      </c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</row>
    <row r="67" customFormat="false" ht="18.75" hidden="false" customHeight="false" outlineLevel="0" collapsed="false">
      <c r="A67" s="0"/>
      <c r="B67" s="23" t="s">
        <v>81</v>
      </c>
      <c r="C67" s="24" t="n">
        <v>74.4337</v>
      </c>
      <c r="D67" s="24" t="n">
        <v>170.8547</v>
      </c>
      <c r="E67" s="35" t="n">
        <v>637.685</v>
      </c>
      <c r="F67" s="25" t="n">
        <v>56</v>
      </c>
      <c r="G67" s="36" t="n">
        <v>0.82</v>
      </c>
      <c r="H67" s="26" t="n">
        <f aca="false">VLOOKUP($B67,['file:///Users/Ayca/Desktop/GDGT data 20 11 13.xlsx']'Vonk YS-stations 13C Data'!$B$1:$L$49,7,0)</f>
        <v>-23.3</v>
      </c>
      <c r="I67" s="35" t="n">
        <v>656.441829033901</v>
      </c>
      <c r="J67" s="35" t="n">
        <v>7.06981436237684</v>
      </c>
      <c r="K67" s="35" t="n">
        <v>4.46691026064746</v>
      </c>
      <c r="L67" s="35" t="n">
        <v>2.83183817936345</v>
      </c>
      <c r="M67" s="35" t="n">
        <f aca="false">L67+I67+J67+K67</f>
        <v>670.810391836289</v>
      </c>
      <c r="N67" s="24" t="n">
        <v>0.0214193847737379</v>
      </c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</row>
    <row r="68" customFormat="false" ht="18.75" hidden="false" customHeight="false" outlineLevel="0" collapsed="false">
      <c r="A68" s="0"/>
      <c r="B68" s="23" t="s">
        <v>82</v>
      </c>
      <c r="C68" s="24" t="n">
        <v>74.4185</v>
      </c>
      <c r="D68" s="24" t="n">
        <v>165.999</v>
      </c>
      <c r="E68" s="35" t="n">
        <v>571.775</v>
      </c>
      <c r="F68" s="25" t="n">
        <v>51</v>
      </c>
      <c r="G68" s="36" t="n">
        <v>0.8</v>
      </c>
      <c r="H68" s="26" t="n">
        <f aca="false">VLOOKUP($B68,['file:///Users/Ayca/Desktop/GDGT data 20 11 13.xlsx']'Vonk YS-stations 13C Data'!$B$1:$L$49,7,0)</f>
        <v>-23.8</v>
      </c>
      <c r="I68" s="35" t="n">
        <v>381.051925789272</v>
      </c>
      <c r="J68" s="35" t="n">
        <v>5.70456843040932</v>
      </c>
      <c r="K68" s="35" t="n">
        <v>4.21440972152864</v>
      </c>
      <c r="L68" s="35" t="n">
        <v>3.04834530381081</v>
      </c>
      <c r="M68" s="35" t="n">
        <f aca="false">L68+I68+J68+K68</f>
        <v>394.019249245021</v>
      </c>
      <c r="N68" s="24" t="n">
        <v>0.0329273029819545</v>
      </c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</row>
    <row r="69" customFormat="false" ht="18.75" hidden="false" customHeight="false" outlineLevel="0" collapsed="false">
      <c r="A69" s="0"/>
      <c r="B69" s="23" t="s">
        <v>83</v>
      </c>
      <c r="C69" s="24" t="n">
        <v>74.4167</v>
      </c>
      <c r="D69" s="24" t="n">
        <v>161.3353</v>
      </c>
      <c r="E69" s="35" t="n">
        <v>479.793</v>
      </c>
      <c r="F69" s="25" t="n">
        <v>45</v>
      </c>
      <c r="G69" s="36" t="n">
        <v>0.97</v>
      </c>
      <c r="H69" s="26" t="n">
        <f aca="false">VLOOKUP($B69,['file:///Users/Ayca/Desktop/GDGT data 20 11 13.xlsx']'Vonk YS-stations 13C Data'!$B$1:$L$49,7,0)</f>
        <v>-24.8</v>
      </c>
      <c r="I69" s="35" t="n">
        <v>202.018158068545</v>
      </c>
      <c r="J69" s="35" t="n">
        <v>3.16805707401937</v>
      </c>
      <c r="K69" s="35" t="n">
        <v>2.87662526399898</v>
      </c>
      <c r="L69" s="35" t="n">
        <v>2.04800164284122</v>
      </c>
      <c r="M69" s="35" t="n">
        <f aca="false">L69+I69+J69+K69</f>
        <v>210.110842049405</v>
      </c>
      <c r="N69" s="24" t="n">
        <v>0.0385439385372339</v>
      </c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E69" s="38"/>
      <c r="AF69" s="38"/>
    </row>
    <row r="70" customFormat="false" ht="18.75" hidden="false" customHeight="false" outlineLevel="0" collapsed="false">
      <c r="A70" s="0"/>
      <c r="B70" s="23" t="s">
        <v>84</v>
      </c>
      <c r="C70" s="24" t="n">
        <v>75.551</v>
      </c>
      <c r="D70" s="24" t="n">
        <v>160.7512</v>
      </c>
      <c r="E70" s="35" t="n">
        <v>555.282</v>
      </c>
      <c r="F70" s="25" t="n">
        <v>48</v>
      </c>
      <c r="G70" s="36" t="n">
        <v>0.77</v>
      </c>
      <c r="H70" s="26" t="n">
        <f aca="false">VLOOKUP($B70,['file:///Users/Ayca/Desktop/GDGT data 20 11 13.xlsx']'Vonk YS-stations 13C Data'!$B$1:$L$49,7,0)</f>
        <v>-23.9</v>
      </c>
      <c r="I70" s="35" t="n">
        <v>273.161205893339</v>
      </c>
      <c r="J70" s="35" t="n">
        <v>4.80082599333612</v>
      </c>
      <c r="K70" s="35" t="n">
        <v>2.17614412966403</v>
      </c>
      <c r="L70" s="35" t="n">
        <v>2.15942979852822</v>
      </c>
      <c r="M70" s="35" t="n">
        <f aca="false">L70+I70+J70+K70</f>
        <v>282.297605814868</v>
      </c>
      <c r="N70" s="24" t="n">
        <v>0.0323696949939844</v>
      </c>
      <c r="O70" s="0"/>
      <c r="P70" s="0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</row>
    <row r="71" customFormat="false" ht="18.75" hidden="false" customHeight="false" outlineLevel="0" collapsed="false">
      <c r="A71" s="0"/>
      <c r="B71" s="23" t="s">
        <v>85</v>
      </c>
      <c r="C71" s="24" t="n">
        <v>75.171</v>
      </c>
      <c r="D71" s="24" t="n">
        <v>163.5862</v>
      </c>
      <c r="E71" s="35" t="n">
        <v>585.607</v>
      </c>
      <c r="F71" s="25" t="n">
        <v>50</v>
      </c>
      <c r="G71" s="36" t="n">
        <v>0.77</v>
      </c>
      <c r="H71" s="26" t="n">
        <f aca="false">VLOOKUP($B71,['file:///Users/Ayca/Desktop/GDGT data 20 11 13.xlsx']'Vonk YS-stations 13C Data'!$B$1:$L$49,7,0)</f>
        <v>-23.4</v>
      </c>
      <c r="I71" s="35" t="n">
        <v>174.057790684352</v>
      </c>
      <c r="J71" s="35" t="n">
        <v>3.0561305212632</v>
      </c>
      <c r="K71" s="35" t="n">
        <v>2.86343179986711</v>
      </c>
      <c r="L71" s="35" t="n">
        <v>4.26058439732717</v>
      </c>
      <c r="M71" s="35" t="n">
        <f aca="false">L71+I71+J71+K71</f>
        <v>184.23793740281</v>
      </c>
      <c r="N71" s="24" t="n">
        <v>0.0552335197289006</v>
      </c>
      <c r="O71" s="0"/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</row>
    <row r="72" customFormat="false" ht="18.75" hidden="false" customHeight="false" outlineLevel="0" collapsed="false">
      <c r="A72" s="0"/>
      <c r="B72" s="23" t="s">
        <v>86</v>
      </c>
      <c r="C72" s="24" t="n">
        <v>75.7157</v>
      </c>
      <c r="D72" s="24" t="n">
        <v>164.0793</v>
      </c>
      <c r="E72" s="35" t="n">
        <v>635.718</v>
      </c>
      <c r="F72" s="25" t="n">
        <v>58</v>
      </c>
      <c r="G72" s="36" t="n">
        <v>0.76</v>
      </c>
      <c r="H72" s="26" t="n">
        <f aca="false">VLOOKUP($B72,['file:///Users/Ayca/Desktop/GDGT data 20 11 13.xlsx']'Vonk YS-stations 13C Data'!$B$1:$L$49,7,0)</f>
        <v>-22.4</v>
      </c>
      <c r="I72" s="35" t="n">
        <v>50.995523847091</v>
      </c>
      <c r="J72" s="37" t="n">
        <v>0.507398599882715</v>
      </c>
      <c r="K72" s="37" t="n">
        <v>0.4970537546328</v>
      </c>
      <c r="L72" s="37" t="n">
        <v>0.45042837293028</v>
      </c>
      <c r="M72" s="35" t="n">
        <f aca="false">L72+I72+J72+K72</f>
        <v>52.4504045745368</v>
      </c>
      <c r="N72" s="24" t="n">
        <v>0.0277434444027856</v>
      </c>
      <c r="O72" s="0"/>
      <c r="P72" s="0"/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</row>
    <row r="73" customFormat="false" ht="18.75" hidden="false" customHeight="false" outlineLevel="0" collapsed="false">
      <c r="A73" s="0"/>
      <c r="B73" s="23" t="s">
        <v>87</v>
      </c>
      <c r="C73" s="24" t="n">
        <v>76.5592</v>
      </c>
      <c r="D73" s="24" t="n">
        <v>160.0725</v>
      </c>
      <c r="E73" s="35" t="n">
        <v>633.685</v>
      </c>
      <c r="F73" s="25" t="n">
        <v>69</v>
      </c>
      <c r="G73" s="36" t="n">
        <v>0.77</v>
      </c>
      <c r="H73" s="26" t="n">
        <f aca="false">VLOOKUP($B73,['file:///Users/Ayca/Desktop/GDGT data 20 11 13.xlsx']'Vonk YS-stations 13C Data'!$B$1:$L$49,7,0)</f>
        <v>-22.3</v>
      </c>
      <c r="I73" s="35" t="n">
        <v>28.4844944960833</v>
      </c>
      <c r="J73" s="35" t="s">
        <v>88</v>
      </c>
      <c r="K73" s="35" t="s">
        <v>88</v>
      </c>
      <c r="L73" s="35" t="s">
        <v>88</v>
      </c>
      <c r="M73" s="35" t="n">
        <f aca="false">+I73</f>
        <v>28.4844944960833</v>
      </c>
      <c r="N73" s="24" t="n">
        <v>1E-005</v>
      </c>
      <c r="O73" s="0"/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</row>
    <row r="74" customFormat="false" ht="18.75" hidden="false" customHeight="false" outlineLevel="0" collapsed="false">
      <c r="A74" s="0"/>
      <c r="B74" s="23" t="s">
        <v>89</v>
      </c>
      <c r="C74" s="24" t="n">
        <v>76.9338</v>
      </c>
      <c r="D74" s="24" t="n">
        <v>155.1693</v>
      </c>
      <c r="E74" s="35" t="n">
        <v>616.837</v>
      </c>
      <c r="F74" s="25" t="n">
        <v>57</v>
      </c>
      <c r="G74" s="36" t="n">
        <v>0.91</v>
      </c>
      <c r="H74" s="26" t="n">
        <f aca="false">VLOOKUP($B74,['file:///Users/Ayca/Desktop/GDGT data 20 11 13.xlsx']'Vonk YS-stations 13C Data'!$B$1:$L$49,7,0)</f>
        <v>-23.1</v>
      </c>
      <c r="I74" s="35" t="n">
        <v>134.579972299846</v>
      </c>
      <c r="J74" s="35" t="n">
        <v>2.42997046257579</v>
      </c>
      <c r="K74" s="35" t="n">
        <v>2.35245410479685</v>
      </c>
      <c r="L74" s="35" t="n">
        <v>2.61506841932649</v>
      </c>
      <c r="M74" s="35" t="n">
        <f aca="false">L74+I74+J74+K74</f>
        <v>141.977465286546</v>
      </c>
      <c r="N74" s="24" t="n">
        <v>0.0521706098515455</v>
      </c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</row>
    <row r="75" customFormat="false" ht="18.75" hidden="false" customHeight="false" outlineLevel="0" collapsed="false">
      <c r="A75" s="0"/>
      <c r="B75" s="23" t="s">
        <v>90</v>
      </c>
      <c r="C75" s="24" t="n">
        <v>76.9685</v>
      </c>
      <c r="D75" s="24" t="n">
        <v>150.2912</v>
      </c>
      <c r="E75" s="35" t="n">
        <v>600.956</v>
      </c>
      <c r="F75" s="25" t="n">
        <v>43</v>
      </c>
      <c r="G75" s="36" t="n">
        <v>0.87</v>
      </c>
      <c r="H75" s="26" t="n">
        <f aca="false">VLOOKUP($B75,['file:///Users/Ayca/Desktop/GDGT data 20 11 13.xlsx']'Vonk YS-stations 13C Data'!$B$1:$L$49,7,0)</f>
        <v>-23.8</v>
      </c>
      <c r="I75" s="35" t="n">
        <v>299.389543666667</v>
      </c>
      <c r="J75" s="35" t="n">
        <v>7.16876968934334</v>
      </c>
      <c r="K75" s="35" t="n">
        <v>4.07635557005349</v>
      </c>
      <c r="L75" s="35" t="n">
        <v>4.15843689113871</v>
      </c>
      <c r="M75" s="35" t="n">
        <f aca="false">L75+I75+J75+K75</f>
        <v>314.793105817203</v>
      </c>
      <c r="N75" s="24" t="n">
        <v>0.0489719487237604</v>
      </c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</row>
    <row r="76" customFormat="false" ht="18.75" hidden="false" customHeight="false" outlineLevel="0" collapsed="false">
      <c r="A76" s="0"/>
      <c r="B76" s="23" t="s">
        <v>91</v>
      </c>
      <c r="C76" s="24" t="n">
        <v>74.9973</v>
      </c>
      <c r="D76" s="24" t="n">
        <v>160.01</v>
      </c>
      <c r="E76" s="35" t="n">
        <v>497.103</v>
      </c>
      <c r="F76" s="25" t="n">
        <v>46</v>
      </c>
      <c r="G76" s="36" t="n">
        <v>0.8</v>
      </c>
      <c r="H76" s="26" t="n">
        <f aca="false">VLOOKUP($B76,['file:///Users/Ayca/Desktop/GDGT data 20 11 13.xlsx']'Vonk YS-stations 13C Data'!$B$1:$L$49,7,0)</f>
        <v>-24.2</v>
      </c>
      <c r="I76" s="35" t="n">
        <v>155.70686191168</v>
      </c>
      <c r="J76" s="35" t="n">
        <v>3.20101346114057</v>
      </c>
      <c r="K76" s="35" t="n">
        <v>2.79303337462253</v>
      </c>
      <c r="L76" s="35" t="n">
        <v>3.10049769860391</v>
      </c>
      <c r="M76" s="35" t="n">
        <f aca="false">L76+I76+J76+K76</f>
        <v>164.801406446047</v>
      </c>
      <c r="N76" s="24" t="n">
        <v>0.0551833808359564</v>
      </c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</row>
    <row r="77" customFormat="false" ht="18.75" hidden="false" customHeight="false" outlineLevel="0" collapsed="false">
      <c r="A77" s="0"/>
      <c r="B77" s="23" t="s">
        <v>92</v>
      </c>
      <c r="C77" s="24" t="n">
        <v>74.8327</v>
      </c>
      <c r="D77" s="24" t="n">
        <v>159.3302</v>
      </c>
      <c r="E77" s="35" t="n">
        <v>470.194</v>
      </c>
      <c r="F77" s="25" t="n">
        <v>42</v>
      </c>
      <c r="G77" s="36" t="n">
        <v>0.88</v>
      </c>
      <c r="H77" s="26" t="n">
        <f aca="false">VLOOKUP($B77,['file:///Users/Ayca/Desktop/GDGT data 20 11 13.xlsx']'Vonk YS-stations 13C Data'!$B$1:$L$49,7,0)</f>
        <v>-24.6</v>
      </c>
      <c r="I77" s="35" t="n">
        <v>373.344447536863</v>
      </c>
      <c r="J77" s="35" t="n">
        <v>5.73987410288483</v>
      </c>
      <c r="K77" s="35" t="n">
        <v>4.81715021375606</v>
      </c>
      <c r="L77" s="35" t="n">
        <v>15.6193234925018</v>
      </c>
      <c r="M77" s="35" t="n">
        <f aca="false">L77+I77+J77+K77</f>
        <v>399.520795346006</v>
      </c>
      <c r="N77" s="24" t="n">
        <v>0.073117781949918</v>
      </c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</row>
    <row r="78" customFormat="false" ht="18.75" hidden="false" customHeight="false" outlineLevel="0" collapsed="false">
      <c r="A78" s="0"/>
      <c r="B78" s="23" t="s">
        <v>93</v>
      </c>
      <c r="C78" s="24" t="n">
        <v>74.5828</v>
      </c>
      <c r="D78" s="24" t="n">
        <v>157.003</v>
      </c>
      <c r="E78" s="35" t="n">
        <v>403.531</v>
      </c>
      <c r="F78" s="25" t="n">
        <v>36</v>
      </c>
      <c r="G78" s="36" t="n">
        <v>0.6</v>
      </c>
      <c r="H78" s="26" t="n">
        <f aca="false">VLOOKUP($B78,['file:///Users/Ayca/Desktop/GDGT data 20 11 13.xlsx']'Vonk YS-stations 13C Data'!$B$1:$L$49,7,0)</f>
        <v>-25.5</v>
      </c>
      <c r="I78" s="35" t="n">
        <v>191.390109990869</v>
      </c>
      <c r="J78" s="35" t="n">
        <v>4.56861969232829</v>
      </c>
      <c r="K78" s="35" t="n">
        <v>5.894853419661</v>
      </c>
      <c r="L78" s="35" t="n">
        <v>4.22365217897234</v>
      </c>
      <c r="M78" s="35" t="n">
        <f aca="false">L78+I78+J78+K78</f>
        <v>206.077235281831</v>
      </c>
      <c r="N78" s="24" t="n">
        <v>0.0712794461702942</v>
      </c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</row>
    <row r="79" customFormat="false" ht="18.75" hidden="false" customHeight="false" outlineLevel="0" collapsed="false">
      <c r="A79" s="0"/>
      <c r="B79" s="23" t="s">
        <v>94</v>
      </c>
      <c r="C79" s="24" t="n">
        <v>74.3342</v>
      </c>
      <c r="D79" s="24" t="n">
        <v>156.0077</v>
      </c>
      <c r="E79" s="35" t="n">
        <v>361.38</v>
      </c>
      <c r="F79" s="25" t="n">
        <v>28</v>
      </c>
      <c r="G79" s="36" t="n">
        <v>0.71</v>
      </c>
      <c r="H79" s="26" t="n">
        <f aca="false">VLOOKUP($B79,['file:///Users/Ayca/Desktop/GDGT data 20 11 13.xlsx']'Vonk YS-stations 13C Data'!$B$1:$L$49,7,0)</f>
        <v>-25.2</v>
      </c>
      <c r="I79" s="35" t="n">
        <v>262.164690292282</v>
      </c>
      <c r="J79" s="35" t="n">
        <v>6.91700310844613</v>
      </c>
      <c r="K79" s="35" t="n">
        <v>8.55234469903984</v>
      </c>
      <c r="L79" s="35" t="n">
        <v>9.29331182011755</v>
      </c>
      <c r="M79" s="35" t="n">
        <f aca="false">L79+I79+J79+K79</f>
        <v>286.927349919886</v>
      </c>
      <c r="N79" s="24" t="n">
        <v>0.0863499274957979</v>
      </c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</row>
    <row r="80" customFormat="false" ht="18.75" hidden="false" customHeight="false" outlineLevel="0" collapsed="false">
      <c r="A80" s="0"/>
      <c r="B80" s="23" t="s">
        <v>95</v>
      </c>
      <c r="C80" s="24" t="n">
        <v>73.2918</v>
      </c>
      <c r="D80" s="24" t="n">
        <v>155.1675</v>
      </c>
      <c r="E80" s="35" t="n">
        <v>250.859</v>
      </c>
      <c r="F80" s="25" t="n">
        <v>33</v>
      </c>
      <c r="G80" s="36" t="n">
        <v>0.99</v>
      </c>
      <c r="H80" s="26" t="n">
        <f aca="false">VLOOKUP($B80,['file:///Users/Ayca/Desktop/GDGT data 20 11 13.xlsx']'Vonk YS-stations 13C Data'!$B$1:$L$49,7,0)</f>
        <v>-25</v>
      </c>
      <c r="I80" s="35" t="n">
        <v>75.68555885307</v>
      </c>
      <c r="J80" s="35" t="n">
        <v>2.2279839519455</v>
      </c>
      <c r="K80" s="35" t="n">
        <v>2.72554347071091</v>
      </c>
      <c r="L80" s="35" t="n">
        <v>2.28805171099522</v>
      </c>
      <c r="M80" s="35" t="n">
        <f aca="false">L80+I80+J80+K80</f>
        <v>82.9271379867217</v>
      </c>
      <c r="N80" s="24" t="n">
        <v>0.0873291302818571</v>
      </c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</row>
    <row r="81" customFormat="false" ht="18.75" hidden="false" customHeight="false" outlineLevel="0" collapsed="false">
      <c r="A81" s="0"/>
      <c r="B81" s="23" t="s">
        <v>96</v>
      </c>
      <c r="C81" s="24" t="n">
        <v>76.3982</v>
      </c>
      <c r="D81" s="24" t="n">
        <v>125.4728</v>
      </c>
      <c r="E81" s="25" t="n">
        <v>336.689</v>
      </c>
      <c r="F81" s="25" t="n">
        <v>50</v>
      </c>
      <c r="G81" s="24" t="n">
        <v>0.4</v>
      </c>
      <c r="H81" s="26" t="n">
        <f aca="false">VLOOKUP($B81,['file:///Users/Ayca/Desktop/GDGT data 20 11 13.xlsx']'Vonk YS-stations 13C Data'!$B$1:$L$49,7,0)</f>
        <v>-24.3</v>
      </c>
      <c r="I81" s="25" t="n">
        <v>310.103828170297</v>
      </c>
      <c r="J81" s="25" t="n">
        <v>6.05227220900046</v>
      </c>
      <c r="K81" s="25" t="n">
        <v>4.97433356803267</v>
      </c>
      <c r="L81" s="25" t="n">
        <v>5.00784141983071</v>
      </c>
      <c r="M81" s="25" t="n">
        <f aca="false">L81+I81+J81+K81</f>
        <v>326.138275367161</v>
      </c>
      <c r="N81" s="24" t="n">
        <v>0.0490970091192161</v>
      </c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</row>
    <row r="82" customFormat="false" ht="18.75" hidden="false" customHeight="false" outlineLevel="0" collapsed="false">
      <c r="A82" s="0"/>
      <c r="B82" s="22" t="s">
        <v>97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</row>
    <row r="83" customFormat="false" ht="18.75" hidden="false" customHeight="false" outlineLevel="0" collapsed="false">
      <c r="A83" s="0"/>
      <c r="B83" s="23" t="s">
        <v>98</v>
      </c>
      <c r="C83" s="24" t="n">
        <v>73.566</v>
      </c>
      <c r="D83" s="24" t="n">
        <v>130.008</v>
      </c>
      <c r="E83" s="25" t="n">
        <v>68.0779</v>
      </c>
      <c r="F83" s="25" t="n">
        <v>14</v>
      </c>
      <c r="G83" s="24" t="n">
        <v>0.18</v>
      </c>
      <c r="H83" s="26" t="s">
        <v>68</v>
      </c>
      <c r="I83" s="25" t="n">
        <v>363.53185746036</v>
      </c>
      <c r="J83" s="25" t="n">
        <v>13.9596793197193</v>
      </c>
      <c r="K83" s="25" t="n">
        <v>15.2564089181191</v>
      </c>
      <c r="L83" s="25" t="n">
        <v>9.70426186469589</v>
      </c>
      <c r="M83" s="25" t="n">
        <f aca="false">L83+I83+J83+K83</f>
        <v>402.452207562894</v>
      </c>
      <c r="N83" s="24" t="n">
        <v>0.0967457281919098</v>
      </c>
      <c r="O83" s="0"/>
      <c r="P83" s="0"/>
      <c r="Q83" s="0"/>
      <c r="R83" s="0"/>
      <c r="S83" s="0"/>
      <c r="T83" s="0"/>
      <c r="U83" s="0"/>
      <c r="V83" s="0"/>
      <c r="W83" s="0"/>
      <c r="X83" s="0"/>
      <c r="Y83" s="0"/>
      <c r="Z83" s="0"/>
      <c r="AA83" s="0"/>
      <c r="AB83" s="0"/>
    </row>
    <row r="84" customFormat="false" ht="18.75" hidden="false" customHeight="false" outlineLevel="0" collapsed="false">
      <c r="A84" s="0"/>
      <c r="B84" s="23" t="s">
        <v>99</v>
      </c>
      <c r="C84" s="24" t="n">
        <v>72.46</v>
      </c>
      <c r="D84" s="24" t="n">
        <v>150.596</v>
      </c>
      <c r="E84" s="25" t="n">
        <v>96.1465</v>
      </c>
      <c r="F84" s="25" t="n">
        <v>1</v>
      </c>
      <c r="G84" s="24" t="n">
        <v>0.87</v>
      </c>
      <c r="H84" s="26" t="n">
        <f aca="false">VLOOKUP($B84,['file:///Users/Ayca/Desktop/GDGT data 20 11 13.xlsx']'Vonk YS-stations 13C Data'!$B$1:$L$49,7,0)</f>
        <v>-27.4</v>
      </c>
      <c r="I84" s="25" t="n">
        <v>36.8278533238402</v>
      </c>
      <c r="J84" s="25" t="n">
        <v>11.7269042452296</v>
      </c>
      <c r="K84" s="25" t="n">
        <v>14.3007334058659</v>
      </c>
      <c r="L84" s="25" t="n">
        <v>6.08029902582458</v>
      </c>
      <c r="M84" s="25" t="n">
        <f aca="false">L84+I84+J84+K84</f>
        <v>68.9357900007602</v>
      </c>
      <c r="N84" s="24" t="n">
        <v>0.465836731582313</v>
      </c>
      <c r="O84" s="0"/>
      <c r="P84" s="0"/>
      <c r="Q84" s="0"/>
      <c r="R84" s="0"/>
      <c r="S84" s="0"/>
      <c r="T84" s="0"/>
      <c r="U84" s="0"/>
      <c r="V84" s="0"/>
      <c r="W84" s="0"/>
      <c r="X84" s="0"/>
      <c r="Y84" s="0"/>
      <c r="Z84" s="0"/>
      <c r="AA84" s="0"/>
      <c r="AB84" s="0"/>
    </row>
    <row r="85" customFormat="false" ht="18.75" hidden="false" customHeight="false" outlineLevel="0" collapsed="false">
      <c r="A85" s="0"/>
      <c r="B85" s="23" t="s">
        <v>100</v>
      </c>
      <c r="C85" s="24" t="n">
        <v>72.567</v>
      </c>
      <c r="D85" s="24" t="n">
        <v>152.373</v>
      </c>
      <c r="E85" s="25" t="n">
        <v>127.608</v>
      </c>
      <c r="F85" s="25" t="n">
        <v>18</v>
      </c>
      <c r="G85" s="24" t="n">
        <v>0.41</v>
      </c>
      <c r="H85" s="26" t="n">
        <f aca="false">VLOOKUP($B85,['file:///Users/Ayca/Desktop/GDGT data 20 11 13.xlsx']'Vonk YS-stations 13C Data'!$B$1:$L$49,7,0)</f>
        <v>-26.2</v>
      </c>
      <c r="I85" s="25" t="n">
        <v>53.6561758206055</v>
      </c>
      <c r="J85" s="25" t="n">
        <v>6.43714127170741</v>
      </c>
      <c r="K85" s="25" t="n">
        <v>8.98893155079711</v>
      </c>
      <c r="L85" s="25" t="n">
        <v>5.62707270242099</v>
      </c>
      <c r="M85" s="25" t="n">
        <f aca="false">L85+I85+J85+K85</f>
        <v>74.709321345531</v>
      </c>
      <c r="N85" s="24" t="n">
        <v>0.28166897997292</v>
      </c>
      <c r="O85" s="0"/>
      <c r="P85" s="0"/>
      <c r="Q85" s="0"/>
      <c r="R85" s="0"/>
      <c r="S85" s="0"/>
      <c r="T85" s="0"/>
      <c r="U85" s="0"/>
      <c r="V85" s="0"/>
      <c r="W85" s="0"/>
      <c r="X85" s="0"/>
      <c r="Y85" s="0"/>
      <c r="Z85" s="0"/>
      <c r="AA85" s="0"/>
      <c r="AB85" s="0"/>
    </row>
    <row r="86" customFormat="false" ht="18.75" hidden="false" customHeight="false" outlineLevel="0" collapsed="false">
      <c r="A86" s="0"/>
      <c r="B86" s="23" t="s">
        <v>101</v>
      </c>
      <c r="C86" s="24" t="n">
        <v>72.2</v>
      </c>
      <c r="D86" s="24" t="n">
        <v>153.166</v>
      </c>
      <c r="E86" s="35" t="n">
        <v>110.794</v>
      </c>
      <c r="F86" s="25" t="n">
        <v>18</v>
      </c>
      <c r="G86" s="36" t="n">
        <v>0.63</v>
      </c>
      <c r="H86" s="26" t="n">
        <f aca="false">VLOOKUP($B86,['file:///Users/Ayca/Desktop/GDGT data 20 11 13.xlsx']'Vonk YS-stations 13C Data'!$B$1:$L$49,7,0)</f>
        <v>-26.6</v>
      </c>
      <c r="I86" s="35" t="n">
        <v>35.1563074626106</v>
      </c>
      <c r="J86" s="35" t="n">
        <v>5.48759935714299</v>
      </c>
      <c r="K86" s="35" t="n">
        <v>7.22458640391959</v>
      </c>
      <c r="L86" s="35" t="n">
        <v>3.97954762507903</v>
      </c>
      <c r="M86" s="35" t="n">
        <f aca="false">L86+I86+J86+K86</f>
        <v>51.8480408487522</v>
      </c>
      <c r="N86" s="24" t="n">
        <v>0.32183563694947</v>
      </c>
      <c r="O86" s="0"/>
      <c r="P86" s="0"/>
      <c r="Q86" s="0"/>
      <c r="R86" s="0"/>
      <c r="S86" s="0"/>
      <c r="T86" s="0"/>
      <c r="U86" s="0"/>
      <c r="V86" s="0"/>
      <c r="W86" s="0"/>
      <c r="X86" s="0"/>
      <c r="Y86" s="0"/>
      <c r="Z86" s="0"/>
      <c r="AA86" s="0"/>
      <c r="AB86" s="0"/>
    </row>
    <row r="87" customFormat="false" ht="18.75" hidden="false" customHeight="false" outlineLevel="0" collapsed="false">
      <c r="A87" s="0"/>
      <c r="B87" s="23" t="s">
        <v>102</v>
      </c>
      <c r="C87" s="24" t="n">
        <v>71.358</v>
      </c>
      <c r="D87" s="24" t="n">
        <v>152.153</v>
      </c>
      <c r="E87" s="35" t="n">
        <v>42.4704</v>
      </c>
      <c r="F87" s="25" t="n">
        <v>9</v>
      </c>
      <c r="G87" s="36" t="n">
        <v>1.35</v>
      </c>
      <c r="H87" s="26" t="n">
        <f aca="false">VLOOKUP($B87,['file:///Users/Ayca/Desktop/GDGT data 20 11 13.xlsx']'Vonk YS-stations 13C Data'!$B$1:$L$49,7,0)</f>
        <v>-27.4</v>
      </c>
      <c r="I87" s="35" t="n">
        <v>12.4613758768843</v>
      </c>
      <c r="J87" s="35" t="n">
        <v>6.37506284423067</v>
      </c>
      <c r="K87" s="35" t="n">
        <v>7.73183378607961</v>
      </c>
      <c r="L87" s="35" t="n">
        <v>3.07813185679331</v>
      </c>
      <c r="M87" s="35" t="n">
        <f aca="false">L87+I87+J87+K87</f>
        <v>29.6464043639879</v>
      </c>
      <c r="N87" s="24" t="n">
        <v>0.580018207005612</v>
      </c>
      <c r="O87" s="0"/>
      <c r="P87" s="0"/>
      <c r="Q87" s="0"/>
      <c r="R87" s="0"/>
      <c r="S87" s="0"/>
      <c r="T87" s="0"/>
      <c r="U87" s="0"/>
      <c r="V87" s="0"/>
      <c r="W87" s="0"/>
      <c r="X87" s="0"/>
      <c r="Y87" s="0"/>
      <c r="Z87" s="0"/>
      <c r="AA87" s="0"/>
      <c r="AB87" s="0"/>
    </row>
    <row r="88" customFormat="false" ht="18.75" hidden="false" customHeight="false" outlineLevel="0" collapsed="false">
      <c r="A88" s="0"/>
      <c r="B88" s="23" t="s">
        <v>103</v>
      </c>
      <c r="C88" s="24" t="n">
        <v>70.567</v>
      </c>
      <c r="D88" s="24" t="n">
        <v>161.217</v>
      </c>
      <c r="E88" s="35" t="n">
        <v>111.133</v>
      </c>
      <c r="F88" s="25" t="n">
        <v>9</v>
      </c>
      <c r="G88" s="36" t="n">
        <v>0.42</v>
      </c>
      <c r="H88" s="26" t="n">
        <f aca="false">VLOOKUP($B88,['file:///Users/Ayca/Desktop/GDGT data 20 11 13.xlsx']'Vonk YS-stations 13C Data'!$B$1:$L$49,7,0)</f>
        <v>-26.4</v>
      </c>
      <c r="I88" s="35" t="n">
        <v>49.9847352419611</v>
      </c>
      <c r="J88" s="35" t="n">
        <v>7.63293611396599</v>
      </c>
      <c r="K88" s="35" t="n">
        <v>10.3511092675005</v>
      </c>
      <c r="L88" s="35" t="n">
        <v>7.14722726063789</v>
      </c>
      <c r="M88" s="35" t="n">
        <f aca="false">L88+I88+J88+K88</f>
        <v>75.1160078840654</v>
      </c>
      <c r="N88" s="24" t="n">
        <v>0.33450033309443</v>
      </c>
      <c r="O88" s="0"/>
      <c r="P88" s="0"/>
      <c r="Q88" s="0"/>
      <c r="R88" s="0"/>
      <c r="S88" s="0"/>
      <c r="T88" s="0"/>
      <c r="U88" s="0"/>
      <c r="V88" s="0"/>
      <c r="W88" s="0"/>
      <c r="X88" s="0"/>
      <c r="Y88" s="0"/>
      <c r="Z88" s="0"/>
      <c r="AA88" s="0"/>
      <c r="AB88" s="0"/>
    </row>
    <row r="89" customFormat="false" ht="18.75" hidden="false" customHeight="false" outlineLevel="0" collapsed="false">
      <c r="A89" s="0"/>
      <c r="B89" s="23" t="s">
        <v>104</v>
      </c>
      <c r="C89" s="24" t="n">
        <v>70.168</v>
      </c>
      <c r="D89" s="24" t="n">
        <v>161.217</v>
      </c>
      <c r="E89" s="35" t="n">
        <v>67.3379</v>
      </c>
      <c r="F89" s="25" t="n">
        <v>8</v>
      </c>
      <c r="G89" s="36" t="n">
        <v>0.4</v>
      </c>
      <c r="H89" s="26" t="n">
        <f aca="false">VLOOKUP($B89,['file:///Users/Ayca/Desktop/GDGT data 20 11 13.xlsx']'Vonk YS-stations 13C Data'!$B$1:$L$49,7,0)</f>
        <v>-26.2</v>
      </c>
      <c r="I89" s="35" t="n">
        <v>134.444956324232</v>
      </c>
      <c r="J89" s="35" t="n">
        <v>21.2651151462148</v>
      </c>
      <c r="K89" s="35" t="n">
        <v>23.1489768657202</v>
      </c>
      <c r="L89" s="35" t="n">
        <v>13.0847595078365</v>
      </c>
      <c r="M89" s="35" t="n">
        <f aca="false">L89+I89+J89+K89</f>
        <v>191.943807844004</v>
      </c>
      <c r="N89" s="24" t="n">
        <v>0.299530388972036</v>
      </c>
      <c r="O89" s="0"/>
      <c r="P89" s="0"/>
      <c r="Q89" s="0"/>
      <c r="R89" s="0"/>
      <c r="S89" s="0"/>
      <c r="T89" s="0"/>
      <c r="U89" s="0"/>
      <c r="V89" s="0"/>
      <c r="W89" s="0"/>
      <c r="X89" s="0"/>
      <c r="Y89" s="0"/>
      <c r="Z89" s="0"/>
      <c r="AA89" s="0"/>
      <c r="AB89" s="0"/>
    </row>
    <row r="90" customFormat="false" ht="18.75" hidden="false" customHeight="false" outlineLevel="0" collapsed="false">
      <c r="A90" s="0"/>
      <c r="B90" s="23" t="s">
        <v>105</v>
      </c>
      <c r="C90" s="39" t="n">
        <v>69.71</v>
      </c>
      <c r="D90" s="39" t="n">
        <v>162.69</v>
      </c>
      <c r="E90" s="25" t="n">
        <v>31.6556</v>
      </c>
      <c r="F90" s="25" t="n">
        <v>10</v>
      </c>
      <c r="G90" s="24" t="n">
        <v>1.12</v>
      </c>
      <c r="H90" s="26" t="n">
        <f aca="false">VLOOKUP($B90,['file:///Users/Ayca/Desktop/GDGT data 20 11 13.xlsx']'Vonk YS-stations 13C Data'!$B$1:$L$49,7,0)</f>
        <v>-27.3</v>
      </c>
      <c r="I90" s="25" t="n">
        <v>18.1811342145457</v>
      </c>
      <c r="J90" s="25" t="n">
        <v>6.11543511491621</v>
      </c>
      <c r="K90" s="25" t="n">
        <v>8.79823410527047</v>
      </c>
      <c r="L90" s="25" t="n">
        <v>4.05938402716347</v>
      </c>
      <c r="M90" s="25" t="n">
        <f aca="false">L90+I90+J90+K90</f>
        <v>37.1541874618959</v>
      </c>
      <c r="N90" s="24" t="n">
        <v>0.510660786680536</v>
      </c>
      <c r="O90" s="0"/>
      <c r="P90" s="0"/>
      <c r="Q90" s="0"/>
      <c r="R90" s="0"/>
      <c r="S90" s="0"/>
      <c r="T90" s="0"/>
      <c r="U90" s="0"/>
      <c r="V90" s="0"/>
      <c r="W90" s="0"/>
      <c r="X90" s="0"/>
      <c r="Y90" s="0"/>
      <c r="Z90" s="0"/>
      <c r="AA90" s="0"/>
      <c r="AB90" s="0"/>
    </row>
    <row r="91" customFormat="false" ht="18.75" hidden="false" customHeight="false" outlineLevel="0" collapsed="false">
      <c r="A91" s="0"/>
      <c r="B91" s="23" t="s">
        <v>106</v>
      </c>
      <c r="C91" s="24" t="n">
        <v>69.817</v>
      </c>
      <c r="D91" s="24" t="n">
        <v>164.057</v>
      </c>
      <c r="E91" s="25" t="n">
        <v>85.675</v>
      </c>
      <c r="F91" s="25" t="n">
        <v>31</v>
      </c>
      <c r="G91" s="24" t="n">
        <v>1.22</v>
      </c>
      <c r="H91" s="26" t="n">
        <f aca="false">VLOOKUP($B91,['file:///Users/Ayca/Desktop/GDGT data 20 11 13.xlsx']'Vonk YS-stations 13C Data'!$B$1:$L$49,7,0)</f>
        <v>-26.8</v>
      </c>
      <c r="I91" s="25" t="n">
        <v>94.7546032765292</v>
      </c>
      <c r="J91" s="25" t="n">
        <v>10.8714675891941</v>
      </c>
      <c r="K91" s="25" t="n">
        <v>16.5335090017847</v>
      </c>
      <c r="L91" s="25" t="n">
        <v>9.40136075928618</v>
      </c>
      <c r="M91" s="25" t="n">
        <f aca="false">L91+I91+J91+K91</f>
        <v>131.560940626794</v>
      </c>
      <c r="N91" s="24" t="n">
        <v>0.27980936221349</v>
      </c>
      <c r="O91" s="0"/>
      <c r="P91" s="0"/>
      <c r="Q91" s="0"/>
      <c r="R91" s="0"/>
      <c r="S91" s="0"/>
      <c r="T91" s="0"/>
      <c r="U91" s="0"/>
      <c r="V91" s="0"/>
      <c r="W91" s="0"/>
      <c r="X91" s="0"/>
      <c r="Y91" s="0"/>
      <c r="Z91" s="0"/>
      <c r="AA91" s="0"/>
      <c r="AB91" s="0"/>
    </row>
    <row r="92" customFormat="false" ht="18.75" hidden="false" customHeight="false" outlineLevel="0" collapsed="false">
      <c r="A92" s="0"/>
      <c r="B92" s="22" t="s">
        <v>107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0"/>
      <c r="P92" s="0"/>
      <c r="Q92" s="0"/>
      <c r="R92" s="0"/>
      <c r="S92" s="0"/>
      <c r="T92" s="0"/>
      <c r="U92" s="0"/>
      <c r="V92" s="0"/>
      <c r="W92" s="0"/>
      <c r="X92" s="0"/>
      <c r="Y92" s="0"/>
      <c r="Z92" s="0"/>
      <c r="AA92" s="0"/>
      <c r="AB92" s="0"/>
    </row>
    <row r="93" customFormat="false" ht="18.75" hidden="false" customHeight="false" outlineLevel="0" collapsed="false">
      <c r="A93" s="0"/>
      <c r="B93" s="23" t="s">
        <v>108</v>
      </c>
      <c r="C93" s="24" t="n">
        <v>73.305</v>
      </c>
      <c r="D93" s="24" t="n">
        <v>139.893</v>
      </c>
      <c r="E93" s="35" t="n">
        <v>232.674</v>
      </c>
      <c r="F93" s="25" t="n">
        <v>8</v>
      </c>
      <c r="G93" s="36" t="n">
        <v>0.39</v>
      </c>
      <c r="H93" s="26" t="n">
        <f aca="false">VLOOKUP($B93,['file:///Users/Ayca/Desktop/GDGT data 20 11 13.xlsx']'Vonk YS-stations 13C Data'!$B$1:$L$49,7,0)</f>
        <v>-26.9</v>
      </c>
      <c r="I93" s="35" t="n">
        <v>32.0401070551713</v>
      </c>
      <c r="J93" s="35" t="n">
        <v>11.3558762242767</v>
      </c>
      <c r="K93" s="35" t="n">
        <v>14.587775238939</v>
      </c>
      <c r="L93" s="35" t="n">
        <v>6.10910472754402</v>
      </c>
      <c r="M93" s="35" t="n">
        <f aca="false">L93+I93+J93+K93</f>
        <v>64.0928632459311</v>
      </c>
      <c r="N93" s="24" t="n">
        <v>0.500094147341837</v>
      </c>
      <c r="O93" s="0"/>
      <c r="P93" s="0"/>
      <c r="Q93" s="0"/>
      <c r="R93" s="0"/>
      <c r="S93" s="0"/>
      <c r="T93" s="0"/>
      <c r="U93" s="0"/>
      <c r="V93" s="0"/>
      <c r="W93" s="0"/>
      <c r="X93" s="0"/>
      <c r="Y93" s="0"/>
      <c r="Z93" s="0"/>
      <c r="AA93" s="0"/>
      <c r="AB93" s="0"/>
    </row>
    <row r="94" customFormat="false" ht="18.75" hidden="false" customHeight="false" outlineLevel="0" collapsed="false">
      <c r="A94" s="0"/>
      <c r="B94" s="23" t="s">
        <v>109</v>
      </c>
      <c r="C94" s="24" t="n">
        <v>73.089</v>
      </c>
      <c r="D94" s="24" t="n">
        <v>140.348</v>
      </c>
      <c r="E94" s="35" t="n">
        <v>220.966</v>
      </c>
      <c r="F94" s="25" t="n">
        <v>15</v>
      </c>
      <c r="G94" s="36" t="n">
        <v>0.81</v>
      </c>
      <c r="H94" s="26" t="n">
        <f aca="false">VLOOKUP($B94,['file:///Users/Ayca/Desktop/GDGT data 20 11 13.xlsx']'Vonk YS-stations 13C Data'!$B$1:$L$49,7,0)</f>
        <v>-27</v>
      </c>
      <c r="I94" s="35" t="n">
        <v>24.244249929122</v>
      </c>
      <c r="J94" s="35" t="n">
        <v>8.24281164915335</v>
      </c>
      <c r="K94" s="35" t="n">
        <v>8.80691757121898</v>
      </c>
      <c r="L94" s="35" t="n">
        <v>3.72875740501247</v>
      </c>
      <c r="M94" s="35" t="n">
        <f aca="false">L94+I94+J94+K94</f>
        <v>45.0227365545069</v>
      </c>
      <c r="N94" s="24" t="n">
        <v>0.46202198829468</v>
      </c>
      <c r="O94" s="0"/>
      <c r="P94" s="0"/>
      <c r="Q94" s="0"/>
      <c r="R94" s="0"/>
      <c r="S94" s="0"/>
      <c r="T94" s="0"/>
      <c r="U94" s="0"/>
      <c r="V94" s="0"/>
      <c r="W94" s="0"/>
      <c r="X94" s="0"/>
      <c r="Y94" s="0"/>
      <c r="Z94" s="0"/>
      <c r="AA94" s="0"/>
      <c r="AB94" s="0"/>
    </row>
    <row r="95" customFormat="false" ht="18.75" hidden="false" customHeight="false" outlineLevel="0" collapsed="false">
      <c r="A95" s="0"/>
      <c r="B95" s="23" t="s">
        <v>110</v>
      </c>
      <c r="C95" s="24" t="n">
        <v>72.875</v>
      </c>
      <c r="D95" s="24" t="n">
        <v>140.629</v>
      </c>
      <c r="E95" s="35" t="n">
        <v>206.733</v>
      </c>
      <c r="F95" s="25" t="n">
        <v>20</v>
      </c>
      <c r="G95" s="36" t="n">
        <v>1.18</v>
      </c>
      <c r="H95" s="26" t="n">
        <f aca="false">VLOOKUP($B95,['file:///Users/Ayca/Desktop/GDGT data 20 11 13.xlsx']'Vonk YS-stations 13C Data'!$B$1:$L$49,7,0)</f>
        <v>-27.4</v>
      </c>
      <c r="I95" s="35" t="n">
        <v>21.4832230743775</v>
      </c>
      <c r="J95" s="35" t="n">
        <v>15.0272581080944</v>
      </c>
      <c r="K95" s="35" t="n">
        <v>19.3278454752718</v>
      </c>
      <c r="L95" s="35" t="n">
        <v>7.38421115836513</v>
      </c>
      <c r="M95" s="35" t="n">
        <f aca="false">L95+I95+J95+K95</f>
        <v>63.2225378161088</v>
      </c>
      <c r="N95" s="24" t="n">
        <v>0.660294582750804</v>
      </c>
      <c r="O95" s="0"/>
      <c r="P95" s="0"/>
      <c r="Q95" s="0"/>
      <c r="R95" s="0"/>
      <c r="S95" s="0"/>
      <c r="T95" s="0"/>
      <c r="U95" s="0"/>
      <c r="V95" s="0"/>
      <c r="W95" s="0"/>
      <c r="X95" s="0"/>
      <c r="Y95" s="0"/>
      <c r="Z95" s="0"/>
      <c r="AA95" s="0"/>
      <c r="AB95" s="0"/>
    </row>
    <row r="96" customFormat="false" ht="18.75" hidden="false" customHeight="false" outlineLevel="0" collapsed="false">
      <c r="A96" s="0"/>
      <c r="B96" s="23" t="s">
        <v>111</v>
      </c>
      <c r="C96" s="24" t="n">
        <v>72.886</v>
      </c>
      <c r="D96" s="24" t="n">
        <v>140.619</v>
      </c>
      <c r="E96" s="35" t="n">
        <v>211.702</v>
      </c>
      <c r="F96" s="25" t="n">
        <v>15</v>
      </c>
      <c r="G96" s="36" t="n">
        <v>1.07</v>
      </c>
      <c r="H96" s="26" t="n">
        <f aca="false">VLOOKUP($B96,['file:///Users/Ayca/Desktop/GDGT data 20 11 13.xlsx']'Vonk YS-stations 13C Data'!$B$1:$L$49,7,0)</f>
        <v>-27.4</v>
      </c>
      <c r="I96" s="35" t="n">
        <v>23.15415246861</v>
      </c>
      <c r="J96" s="35" t="n">
        <v>12.3280171084346</v>
      </c>
      <c r="K96" s="35" t="n">
        <v>14.4334399191548</v>
      </c>
      <c r="L96" s="35" t="n">
        <v>6.1296540847849</v>
      </c>
      <c r="M96" s="35" t="n">
        <f aca="false">L96+I96+J96+K96</f>
        <v>56.0452635809843</v>
      </c>
      <c r="N96" s="24" t="n">
        <v>0.586672001307348</v>
      </c>
      <c r="O96" s="0"/>
      <c r="P96" s="0"/>
      <c r="Q96" s="0"/>
      <c r="R96" s="0"/>
      <c r="S96" s="0"/>
      <c r="T96" s="0"/>
      <c r="U96" s="0"/>
      <c r="V96" s="0"/>
      <c r="W96" s="0"/>
      <c r="X96" s="0"/>
      <c r="Y96" s="0"/>
      <c r="Z96" s="0"/>
      <c r="AA96" s="0"/>
      <c r="AB96" s="0"/>
    </row>
    <row r="97" customFormat="false" ht="18.75" hidden="false" customHeight="false" outlineLevel="0" collapsed="false">
      <c r="A97" s="0"/>
      <c r="B97" s="23" t="s">
        <v>112</v>
      </c>
      <c r="C97" s="24" t="n">
        <v>72.789</v>
      </c>
      <c r="D97" s="24" t="n">
        <v>142.67</v>
      </c>
      <c r="E97" s="25" t="n">
        <v>256.488</v>
      </c>
      <c r="F97" s="25" t="n">
        <v>10</v>
      </c>
      <c r="G97" s="24" t="n">
        <v>0.91</v>
      </c>
      <c r="H97" s="26" t="n">
        <f aca="false">VLOOKUP($B97,['file:///Users/Ayca/Desktop/GDGT data 20 11 13.xlsx']'Vonk YS-stations 13C Data'!$B$1:$L$49,7,0)</f>
        <v>-27.2</v>
      </c>
      <c r="I97" s="25" t="n">
        <v>30.9858429247526</v>
      </c>
      <c r="J97" s="25" t="n">
        <v>13.2630329428032</v>
      </c>
      <c r="K97" s="25" t="n">
        <v>15.9403515862639</v>
      </c>
      <c r="L97" s="25" t="n">
        <v>6.72924014522242</v>
      </c>
      <c r="M97" s="25" t="n">
        <f aca="false">L97+I97+J97+K97</f>
        <v>66.9184675990421</v>
      </c>
      <c r="N97" s="24" t="n">
        <v>0.537002926386166</v>
      </c>
      <c r="O97" s="0"/>
      <c r="P97" s="0"/>
      <c r="Q97" s="0"/>
      <c r="R97" s="0"/>
      <c r="S97" s="0"/>
      <c r="T97" s="0"/>
      <c r="U97" s="0"/>
      <c r="V97" s="0"/>
      <c r="W97" s="0"/>
      <c r="X97" s="0"/>
      <c r="Y97" s="0"/>
      <c r="Z97" s="0"/>
      <c r="AA97" s="0"/>
      <c r="AB97" s="0"/>
    </row>
    <row r="98" customFormat="false" ht="18.75" hidden="false" customHeight="false" outlineLevel="0" collapsed="false">
      <c r="A98" s="0"/>
      <c r="B98" s="23" t="s">
        <v>113</v>
      </c>
      <c r="C98" s="24" t="n">
        <v>73.048</v>
      </c>
      <c r="D98" s="24" t="n">
        <v>142.667</v>
      </c>
      <c r="E98" s="25" t="n">
        <v>270.326</v>
      </c>
      <c r="F98" s="25" t="n">
        <v>15</v>
      </c>
      <c r="G98" s="24" t="n">
        <v>0.77</v>
      </c>
      <c r="H98" s="26" t="n">
        <f aca="false">VLOOKUP($B98,['file:///Users/Ayca/Desktop/GDGT data 20 11 13.xlsx']'Vonk YS-stations 13C Data'!$B$1:$L$49,7,0)</f>
        <v>-27.4</v>
      </c>
      <c r="I98" s="25" t="n">
        <v>62.0378726676662</v>
      </c>
      <c r="J98" s="25" t="n">
        <v>29.6380637337316</v>
      </c>
      <c r="K98" s="25" t="n">
        <v>35.8085739036796</v>
      </c>
      <c r="L98" s="25" t="n">
        <v>13.9025770522525</v>
      </c>
      <c r="M98" s="25" t="n">
        <f aca="false">L98+I98+J98+K98</f>
        <v>141.38708735733</v>
      </c>
      <c r="N98" s="24" t="n">
        <v>0.561246040078169</v>
      </c>
      <c r="O98" s="0"/>
      <c r="P98" s="0"/>
      <c r="Q98" s="0"/>
      <c r="R98" s="0"/>
      <c r="S98" s="0"/>
      <c r="T98" s="0"/>
      <c r="U98" s="0"/>
      <c r="V98" s="0"/>
      <c r="W98" s="0"/>
      <c r="X98" s="0"/>
      <c r="Y98" s="0"/>
      <c r="Z98" s="0"/>
      <c r="AA98" s="0"/>
      <c r="AB98" s="0"/>
    </row>
    <row r="99" customFormat="false" ht="18.75" hidden="false" customHeight="false" outlineLevel="0" collapsed="false">
      <c r="A99" s="0"/>
      <c r="B99" s="30" t="s">
        <v>114</v>
      </c>
      <c r="C99" s="31" t="n">
        <v>73.143</v>
      </c>
      <c r="D99" s="31" t="n">
        <v>142.667</v>
      </c>
      <c r="E99" s="32" t="n">
        <v>280.335</v>
      </c>
      <c r="F99" s="32" t="n">
        <v>10</v>
      </c>
      <c r="G99" s="31" t="n">
        <v>1.02</v>
      </c>
      <c r="H99" s="33" t="n">
        <f aca="false">VLOOKUP($B99,['file:///Users/Ayca/Desktop/GDGT data 20 11 13.xlsx']'Vonk YS-stations 13C Data'!$B$1:$L$49,7,0)</f>
        <v>-27.3</v>
      </c>
      <c r="I99" s="32" t="n">
        <v>68.2419729335576</v>
      </c>
      <c r="J99" s="32" t="n">
        <v>31.8239508683527</v>
      </c>
      <c r="K99" s="32" t="n">
        <v>33.5424988654505</v>
      </c>
      <c r="L99" s="32" t="n">
        <v>12.4903787664039</v>
      </c>
      <c r="M99" s="32" t="n">
        <f aca="false">L99+I99+J99+K99</f>
        <v>146.098801433765</v>
      </c>
      <c r="N99" s="31" t="n">
        <v>0.532972032443088</v>
      </c>
      <c r="O99" s="0"/>
      <c r="P99" s="0"/>
      <c r="Q99" s="0"/>
      <c r="R99" s="0"/>
      <c r="S99" s="0"/>
      <c r="T99" s="0"/>
      <c r="U99" s="0"/>
      <c r="V99" s="0"/>
      <c r="W99" s="0"/>
      <c r="X99" s="0"/>
      <c r="Y99" s="0"/>
      <c r="Z99" s="0"/>
      <c r="AA99" s="0"/>
      <c r="AB99" s="0"/>
    </row>
    <row r="100" s="14" customFormat="true" ht="15" hidden="false" customHeight="false" outlineLevel="0" collapsed="false">
      <c r="A100" s="40"/>
      <c r="B100" s="9"/>
      <c r="C100" s="10"/>
      <c r="D100" s="10"/>
      <c r="E100" s="11"/>
      <c r="F100" s="10"/>
      <c r="G100" s="10"/>
      <c r="H100" s="10"/>
      <c r="I100" s="12"/>
      <c r="J100" s="12"/>
      <c r="K100" s="12"/>
      <c r="L100" s="12"/>
      <c r="M100" s="12"/>
      <c r="N100" s="10"/>
      <c r="O100" s="12"/>
      <c r="P100" s="12"/>
      <c r="Q100" s="12"/>
      <c r="R100" s="13"/>
      <c r="S100" s="13"/>
      <c r="T100" s="13"/>
      <c r="U100" s="13"/>
      <c r="V100" s="12"/>
      <c r="W100" s="13"/>
      <c r="X100" s="13"/>
      <c r="Y100" s="13"/>
      <c r="Z100" s="13"/>
      <c r="AA100" s="13"/>
      <c r="AB100" s="13"/>
    </row>
    <row r="101" s="14" customFormat="true" ht="20.85" hidden="false" customHeight="false" outlineLevel="0" collapsed="false">
      <c r="A101" s="40"/>
      <c r="B101" s="9"/>
      <c r="C101" s="10"/>
      <c r="D101" s="10"/>
      <c r="E101" s="11"/>
      <c r="F101" s="10"/>
      <c r="G101" s="10"/>
      <c r="H101" s="10"/>
      <c r="I101" s="18" t="s">
        <v>115</v>
      </c>
      <c r="J101" s="18" t="s">
        <v>115</v>
      </c>
      <c r="K101" s="18" t="s">
        <v>115</v>
      </c>
      <c r="L101" s="18" t="s">
        <v>115</v>
      </c>
      <c r="M101" s="18" t="s">
        <v>115</v>
      </c>
      <c r="N101" s="12"/>
      <c r="O101" s="12"/>
      <c r="P101" s="12"/>
      <c r="Q101" s="12"/>
      <c r="R101" s="13"/>
      <c r="S101" s="13"/>
      <c r="T101" s="13"/>
      <c r="U101" s="13"/>
      <c r="V101" s="12"/>
      <c r="W101" s="13"/>
      <c r="X101" s="13"/>
      <c r="Y101" s="13"/>
      <c r="Z101" s="13"/>
      <c r="AA101" s="13"/>
      <c r="AB101" s="13"/>
    </row>
    <row r="102" customFormat="false" ht="17.35" hidden="false" customHeight="false" outlineLevel="0" collapsed="false">
      <c r="A102" s="0"/>
      <c r="B102" s="34" t="s">
        <v>116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0"/>
      <c r="P102" s="0"/>
      <c r="Q102" s="0"/>
      <c r="R102" s="0"/>
      <c r="S102" s="0"/>
      <c r="T102" s="0"/>
      <c r="U102" s="0"/>
      <c r="V102" s="0"/>
      <c r="W102" s="0"/>
      <c r="X102" s="0"/>
      <c r="Y102" s="0"/>
      <c r="Z102" s="0"/>
      <c r="AA102" s="0"/>
      <c r="AB102" s="0"/>
    </row>
    <row r="103" customFormat="false" ht="17.35" hidden="false" customHeight="false" outlineLevel="0" collapsed="false">
      <c r="A103" s="0"/>
      <c r="B103" s="23" t="s">
        <v>117</v>
      </c>
      <c r="C103" s="24" t="n">
        <v>69.46</v>
      </c>
      <c r="D103" s="24" t="n">
        <v>161.79</v>
      </c>
      <c r="E103" s="25" t="s">
        <v>20</v>
      </c>
      <c r="F103" s="25" t="s">
        <v>20</v>
      </c>
      <c r="G103" s="25" t="s">
        <v>20</v>
      </c>
      <c r="H103" s="25" t="s">
        <v>20</v>
      </c>
      <c r="I103" s="35" t="n">
        <v>144.823705560598</v>
      </c>
      <c r="J103" s="35" t="n">
        <v>69.3966478687308</v>
      </c>
      <c r="K103" s="35" t="n">
        <v>41.326849758035</v>
      </c>
      <c r="L103" s="35" t="n">
        <v>9.42481514178924</v>
      </c>
      <c r="M103" s="35" t="n">
        <v>120.148312768555</v>
      </c>
      <c r="N103" s="24" t="n">
        <v>0.45</v>
      </c>
      <c r="O103" s="0"/>
      <c r="P103" s="0"/>
      <c r="Q103" s="0"/>
      <c r="R103" s="0"/>
      <c r="S103" s="0"/>
      <c r="T103" s="0"/>
      <c r="U103" s="0"/>
      <c r="V103" s="0"/>
      <c r="W103" s="0"/>
      <c r="X103" s="0"/>
      <c r="Y103" s="0"/>
      <c r="Z103" s="0"/>
      <c r="AA103" s="0"/>
      <c r="AB103" s="0"/>
    </row>
    <row r="104" customFormat="false" ht="17.35" hidden="false" customHeight="false" outlineLevel="0" collapsed="false">
      <c r="A104" s="0"/>
      <c r="B104" s="23" t="s">
        <v>118</v>
      </c>
      <c r="C104" s="24" t="n">
        <v>69.46</v>
      </c>
      <c r="D104" s="24" t="n">
        <v>161.79</v>
      </c>
      <c r="E104" s="25" t="s">
        <v>20</v>
      </c>
      <c r="F104" s="25" t="s">
        <v>20</v>
      </c>
      <c r="G104" s="25" t="s">
        <v>20</v>
      </c>
      <c r="H104" s="25" t="s">
        <v>20</v>
      </c>
      <c r="I104" s="35" t="n">
        <v>56.3799124840362</v>
      </c>
      <c r="J104" s="35" t="n">
        <v>64.1939254237459</v>
      </c>
      <c r="K104" s="35" t="n">
        <v>53.5897927636311</v>
      </c>
      <c r="L104" s="35" t="n">
        <v>12.9814879729833</v>
      </c>
      <c r="M104" s="35" t="n">
        <v>130.76520616036</v>
      </c>
      <c r="N104" s="24" t="n">
        <v>0.7</v>
      </c>
      <c r="O104" s="0"/>
      <c r="P104" s="0"/>
      <c r="Q104" s="0"/>
      <c r="R104" s="0"/>
      <c r="S104" s="0"/>
      <c r="T104" s="0"/>
      <c r="U104" s="0"/>
      <c r="V104" s="0"/>
      <c r="W104" s="0"/>
      <c r="X104" s="0"/>
      <c r="Y104" s="0"/>
      <c r="Z104" s="0"/>
      <c r="AA104" s="0"/>
      <c r="AB104" s="0"/>
    </row>
    <row r="105" customFormat="false" ht="17.35" hidden="false" customHeight="false" outlineLevel="0" collapsed="false">
      <c r="A105" s="0"/>
      <c r="B105" s="23" t="s">
        <v>119</v>
      </c>
      <c r="C105" s="24" t="n">
        <v>69.46</v>
      </c>
      <c r="D105" s="24" t="n">
        <v>161.79</v>
      </c>
      <c r="E105" s="25" t="s">
        <v>20</v>
      </c>
      <c r="F105" s="25" t="s">
        <v>20</v>
      </c>
      <c r="G105" s="25" t="s">
        <v>20</v>
      </c>
      <c r="H105" s="25" t="s">
        <v>20</v>
      </c>
      <c r="I105" s="35" t="n">
        <v>171.690457206401</v>
      </c>
      <c r="J105" s="35" t="n">
        <v>47.7772306890001</v>
      </c>
      <c r="K105" s="35" t="n">
        <v>71.1440407926278</v>
      </c>
      <c r="L105" s="35" t="n">
        <v>17.2735781898332</v>
      </c>
      <c r="M105" s="35" t="n">
        <v>136.194849671461</v>
      </c>
      <c r="N105" s="24" t="n">
        <v>0.44</v>
      </c>
      <c r="O105" s="0"/>
      <c r="P105" s="0"/>
      <c r="Q105" s="0"/>
      <c r="R105" s="0"/>
      <c r="S105" s="0"/>
      <c r="T105" s="0"/>
      <c r="U105" s="0"/>
      <c r="V105" s="0"/>
      <c r="W105" s="0"/>
      <c r="X105" s="0"/>
      <c r="Y105" s="0"/>
      <c r="Z105" s="0"/>
      <c r="AA105" s="0"/>
      <c r="AB105" s="0"/>
    </row>
    <row r="106" customFormat="false" ht="17.35" hidden="false" customHeight="false" outlineLevel="0" collapsed="false">
      <c r="A106" s="0"/>
      <c r="B106" s="23"/>
      <c r="C106" s="24"/>
      <c r="D106" s="24"/>
      <c r="E106" s="35"/>
      <c r="F106" s="25"/>
      <c r="G106" s="36"/>
      <c r="H106" s="26"/>
      <c r="I106" s="35"/>
      <c r="J106" s="35"/>
      <c r="K106" s="35"/>
      <c r="L106" s="35"/>
      <c r="M106" s="35"/>
      <c r="N106" s="24"/>
      <c r="O106" s="0"/>
      <c r="P106" s="0"/>
      <c r="Q106" s="0"/>
      <c r="R106" s="0"/>
      <c r="S106" s="0"/>
      <c r="T106" s="0"/>
      <c r="U106" s="0"/>
      <c r="V106" s="0"/>
      <c r="W106" s="0"/>
      <c r="X106" s="0"/>
      <c r="Y106" s="0"/>
      <c r="Z106" s="0"/>
      <c r="AA106" s="0"/>
      <c r="AB106" s="0"/>
    </row>
    <row r="107" customFormat="false" ht="17.35" hidden="false" customHeight="false" outlineLevel="0" collapsed="false">
      <c r="A107" s="0"/>
      <c r="B107" s="23"/>
      <c r="C107" s="24"/>
      <c r="D107" s="24"/>
      <c r="E107" s="35"/>
      <c r="F107" s="25"/>
      <c r="G107" s="36"/>
      <c r="H107" s="26"/>
      <c r="I107" s="35"/>
      <c r="J107" s="35"/>
      <c r="K107" s="35"/>
      <c r="L107" s="35"/>
      <c r="M107" s="35"/>
      <c r="N107" s="24"/>
      <c r="O107" s="0"/>
      <c r="P107" s="0"/>
      <c r="Q107" s="0"/>
      <c r="R107" s="0"/>
      <c r="S107" s="0"/>
      <c r="T107" s="0"/>
      <c r="U107" s="0"/>
      <c r="V107" s="0"/>
      <c r="W107" s="0"/>
      <c r="X107" s="0"/>
      <c r="Y107" s="0"/>
      <c r="Z107" s="0"/>
      <c r="AA107" s="0"/>
      <c r="AB107" s="0"/>
    </row>
    <row r="108" customFormat="false" ht="17.35" hidden="false" customHeight="false" outlineLevel="0" collapsed="false">
      <c r="A108" s="0"/>
      <c r="B108" s="23"/>
      <c r="C108" s="24"/>
      <c r="D108" s="24"/>
      <c r="E108" s="35"/>
      <c r="F108" s="25"/>
      <c r="G108" s="36"/>
      <c r="H108" s="26"/>
      <c r="I108" s="35"/>
      <c r="J108" s="35"/>
      <c r="K108" s="35"/>
      <c r="L108" s="35"/>
      <c r="M108" s="35"/>
      <c r="N108" s="24"/>
      <c r="O108" s="0"/>
      <c r="P108" s="0"/>
      <c r="Q108" s="0"/>
      <c r="R108" s="0"/>
      <c r="S108" s="0"/>
      <c r="T108" s="0"/>
      <c r="U108" s="0"/>
      <c r="V108" s="0"/>
      <c r="W108" s="0"/>
      <c r="X108" s="0"/>
      <c r="Y108" s="0"/>
      <c r="Z108" s="0"/>
      <c r="AA108" s="0"/>
      <c r="AB108" s="0"/>
    </row>
    <row r="1048576" customFormat="false" ht="12.8" hidden="false" customHeight="false" outlineLevel="0" collapsed="false"/>
  </sheetData>
  <mergeCells count="6">
    <mergeCell ref="A2:A39"/>
    <mergeCell ref="B3:N3"/>
    <mergeCell ref="B52:N52"/>
    <mergeCell ref="B82:N82"/>
    <mergeCell ref="B92:N92"/>
    <mergeCell ref="B102:N10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AJ95"/>
  <sheetViews>
    <sheetView windowProtection="false" showFormulas="false" showGridLines="true" showRowColHeaders="true" showZeros="true" rightToLeft="false" tabSelected="false" showOutlineSymbols="true" defaultGridColor="true" view="normal" topLeftCell="A3" colorId="64" zoomScale="65" zoomScaleNormal="65" zoomScalePageLayoutView="100" workbookViewId="0">
      <selection pane="topLeft" activeCell="AC17" activeCellId="0" sqref="AC17"/>
    </sheetView>
  </sheetViews>
  <sheetFormatPr defaultRowHeight="15"/>
  <cols>
    <col collapsed="false" hidden="false" max="8" min="1" style="0" width="8.53441295546559"/>
    <col collapsed="false" hidden="false" max="9" min="9" style="6" width="10.2834008097166"/>
    <col collapsed="false" hidden="false" max="10" min="10" style="6" width="16.2834008097166"/>
    <col collapsed="false" hidden="false" max="13" min="11" style="6" width="11.1417004048583"/>
    <col collapsed="false" hidden="false" max="14" min="14" style="12" width="11.1417004048583"/>
    <col collapsed="false" hidden="false" max="15" min="15" style="6" width="10.2834008097166"/>
    <col collapsed="false" hidden="false" max="16" min="16" style="6" width="16.7125506072875"/>
    <col collapsed="false" hidden="false" max="19" min="17" style="6" width="11.1417004048583"/>
    <col collapsed="false" hidden="false" max="1025" min="20" style="0" width="8.53441295546559"/>
  </cols>
  <sheetData>
    <row r="1" customFormat="false" ht="15" hidden="false" customHeight="false" outlineLevel="0" collapsed="false">
      <c r="A1" s="41"/>
      <c r="G1" s="0" t="n">
        <v>100</v>
      </c>
      <c r="I1" s="0"/>
      <c r="J1" s="42" t="s">
        <v>120</v>
      </c>
      <c r="K1" s="42"/>
      <c r="L1" s="42"/>
      <c r="M1" s="42"/>
      <c r="N1" s="43"/>
      <c r="O1" s="0"/>
      <c r="P1" s="0"/>
      <c r="Q1" s="0"/>
      <c r="R1" s="0"/>
      <c r="S1" s="0"/>
    </row>
    <row r="2" customFormat="false" ht="37.5" hidden="false" customHeight="true" outlineLevel="0" collapsed="false">
      <c r="A2" s="44" t="s">
        <v>0</v>
      </c>
      <c r="B2" s="45" t="s">
        <v>121</v>
      </c>
      <c r="C2" s="45" t="s">
        <v>122</v>
      </c>
      <c r="D2" s="45" t="s">
        <v>123</v>
      </c>
      <c r="E2" s="45" t="s">
        <v>124</v>
      </c>
      <c r="F2" s="45" t="s">
        <v>125</v>
      </c>
      <c r="I2" s="46" t="s">
        <v>0</v>
      </c>
      <c r="J2" s="47" t="s">
        <v>126</v>
      </c>
      <c r="K2" s="47" t="s">
        <v>21</v>
      </c>
      <c r="L2" s="47" t="s">
        <v>18</v>
      </c>
      <c r="M2" s="47" t="s">
        <v>16</v>
      </c>
      <c r="N2" s="48"/>
      <c r="O2" s="46" t="s">
        <v>0</v>
      </c>
      <c r="P2" s="47" t="s">
        <v>126</v>
      </c>
      <c r="Q2" s="47" t="s">
        <v>21</v>
      </c>
      <c r="R2" s="47" t="s">
        <v>18</v>
      </c>
      <c r="S2" s="47" t="s">
        <v>16</v>
      </c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</row>
    <row r="3" customFormat="false" ht="18.75" hidden="false" customHeight="false" outlineLevel="0" collapsed="false">
      <c r="A3" s="41" t="s">
        <v>14</v>
      </c>
      <c r="B3" s="50" t="n">
        <v>36.2869278100079</v>
      </c>
      <c r="C3" s="50" t="n">
        <v>7.08970235180518</v>
      </c>
      <c r="D3" s="50" t="n">
        <v>10.7915800323816</v>
      </c>
      <c r="E3" s="50" t="n">
        <v>7.51117060780108</v>
      </c>
      <c r="F3" s="50" t="n">
        <f aca="false">+SUM(B3:E3)</f>
        <v>61.6793808019958</v>
      </c>
      <c r="I3" s="51" t="s">
        <v>13</v>
      </c>
      <c r="J3" s="51"/>
      <c r="K3" s="51"/>
      <c r="L3" s="51"/>
      <c r="M3" s="51"/>
      <c r="N3" s="52"/>
      <c r="O3" s="53" t="s">
        <v>127</v>
      </c>
      <c r="P3" s="53"/>
      <c r="Q3" s="53"/>
      <c r="R3" s="53"/>
      <c r="S3" s="53"/>
      <c r="X3" s="49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customFormat="false" ht="18.75" hidden="false" customHeight="false" outlineLevel="0" collapsed="false">
      <c r="A4" s="41" t="s">
        <v>15</v>
      </c>
      <c r="B4" s="50" t="n">
        <v>12.6442462221086</v>
      </c>
      <c r="C4" s="50" t="n">
        <v>1.91064008483434</v>
      </c>
      <c r="D4" s="50" t="n">
        <v>2.74548749557544</v>
      </c>
      <c r="E4" s="50" t="n">
        <v>1.72302252143465</v>
      </c>
      <c r="F4" s="50" t="n">
        <f aca="false">+SUM(B4:E4)</f>
        <v>19.023396323953</v>
      </c>
      <c r="I4" s="55" t="s">
        <v>14</v>
      </c>
      <c r="J4" s="52" t="n">
        <f aca="false">+($G$1*B3)/$F3</f>
        <v>58.8315371169124</v>
      </c>
      <c r="K4" s="52" t="n">
        <f aca="false">+($G$1*C3)/$F3</f>
        <v>11.4944447554762</v>
      </c>
      <c r="L4" s="52" t="n">
        <f aca="false">+($G$1*D3)/$F3</f>
        <v>17.4962522192383</v>
      </c>
      <c r="M4" s="52" t="n">
        <f aca="false">+($G$1*E3)/$F3</f>
        <v>12.1777659083731</v>
      </c>
      <c r="N4" s="52"/>
      <c r="O4" s="55" t="s">
        <v>66</v>
      </c>
      <c r="P4" s="56" t="n">
        <f aca="false">+($G$1*B40)/$F40</f>
        <v>92.9786284062737</v>
      </c>
      <c r="Q4" s="56" t="n">
        <f aca="false">+($G$1*C40)/$F40</f>
        <v>2.40441039451806</v>
      </c>
      <c r="R4" s="56" t="n">
        <f aca="false">+($G$1*D40)/$F40</f>
        <v>2.41102539911661</v>
      </c>
      <c r="S4" s="56" t="n">
        <f aca="false">+($G$1*E40)/$F40</f>
        <v>2.20593580009159</v>
      </c>
      <c r="X4" s="49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</row>
    <row r="5" customFormat="false" ht="18.75" hidden="false" customHeight="false" outlineLevel="0" collapsed="false">
      <c r="A5" s="41" t="s">
        <v>17</v>
      </c>
      <c r="B5" s="50" t="n">
        <v>33.6874115002776</v>
      </c>
      <c r="C5" s="50" t="n">
        <v>9.06596984738711</v>
      </c>
      <c r="D5" s="50" t="n">
        <v>13.8015158041014</v>
      </c>
      <c r="E5" s="50" t="n">
        <v>9.39030225501811</v>
      </c>
      <c r="F5" s="50" t="n">
        <f aca="false">+SUM(B5:E5)</f>
        <v>65.9451994067843</v>
      </c>
      <c r="I5" s="55" t="s">
        <v>15</v>
      </c>
      <c r="J5" s="52" t="n">
        <f aca="false">+($G$1*B4)/$F4</f>
        <v>66.4668180528193</v>
      </c>
      <c r="K5" s="52" t="n">
        <f aca="false">+($G$1*C4)/$F4</f>
        <v>10.043632862911</v>
      </c>
      <c r="L5" s="52" t="n">
        <f aca="false">+($G$1*D4)/$F4</f>
        <v>14.4321626318561</v>
      </c>
      <c r="M5" s="52" t="n">
        <f aca="false">+($G$1*E4)/$F4</f>
        <v>9.05738645241351</v>
      </c>
      <c r="N5" s="52"/>
      <c r="O5" s="55" t="s">
        <v>67</v>
      </c>
      <c r="P5" s="56" t="n">
        <f aca="false">+($G$1*B41)/$F41</f>
        <v>91.1159123384418</v>
      </c>
      <c r="Q5" s="56" t="n">
        <f aca="false">+($G$1*C41)/$F41</f>
        <v>2.90217272583484</v>
      </c>
      <c r="R5" s="56" t="n">
        <f aca="false">+($G$1*D41)/$F41</f>
        <v>3.39886144465349</v>
      </c>
      <c r="S5" s="56" t="n">
        <f aca="false">+($G$1*E41)/$F41</f>
        <v>2.58305349106989</v>
      </c>
      <c r="X5" s="49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</row>
    <row r="6" customFormat="false" ht="18.75" hidden="false" customHeight="false" outlineLevel="0" collapsed="false">
      <c r="A6" s="41" t="s">
        <v>19</v>
      </c>
      <c r="B6" s="50" t="n">
        <v>29.6773769143671</v>
      </c>
      <c r="C6" s="50" t="n">
        <v>19.1854366321163</v>
      </c>
      <c r="D6" s="50" t="n">
        <v>28.1378528137062</v>
      </c>
      <c r="E6" s="50" t="n">
        <v>15.3888598494598</v>
      </c>
      <c r="F6" s="50" t="n">
        <f aca="false">+SUM(B6:E6)</f>
        <v>92.3895262096495</v>
      </c>
      <c r="I6" s="55" t="s">
        <v>17</v>
      </c>
      <c r="J6" s="52" t="n">
        <f aca="false">+($G$1*B5)/$F5</f>
        <v>51.0839481923107</v>
      </c>
      <c r="K6" s="52" t="n">
        <f aca="false">+($G$1*C5)/$F5</f>
        <v>13.7477328584049</v>
      </c>
      <c r="L6" s="52" t="n">
        <f aca="false">+($G$1*D5)/$F5</f>
        <v>20.9287649870713</v>
      </c>
      <c r="M6" s="52" t="n">
        <f aca="false">+($G$1*E5)/$F5</f>
        <v>14.2395539622132</v>
      </c>
      <c r="N6" s="52"/>
      <c r="O6" s="55" t="s">
        <v>69</v>
      </c>
      <c r="P6" s="56" t="n">
        <f aca="false">+($G$1*B42)/$F42</f>
        <v>85.2674824601872</v>
      </c>
      <c r="Q6" s="56" t="n">
        <f aca="false">+($G$1*C42)/$F42</f>
        <v>5.2147192032813</v>
      </c>
      <c r="R6" s="56" t="n">
        <f aca="false">+($G$1*D42)/$F42</f>
        <v>5.79791460912339</v>
      </c>
      <c r="S6" s="56" t="n">
        <f aca="false">+($G$1*E42)/$F42</f>
        <v>3.71988372740809</v>
      </c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</row>
    <row r="7" customFormat="false" ht="18.75" hidden="false" customHeight="false" outlineLevel="0" collapsed="false">
      <c r="A7" s="41" t="s">
        <v>22</v>
      </c>
      <c r="B7" s="50" t="n">
        <v>9.62543172117057</v>
      </c>
      <c r="C7" s="50" t="n">
        <v>2.46371647871015</v>
      </c>
      <c r="D7" s="50" t="n">
        <v>3.12376246682137</v>
      </c>
      <c r="E7" s="50" t="n">
        <v>2.02725557930111</v>
      </c>
      <c r="F7" s="50" t="n">
        <f aca="false">+SUM(B7:E7)</f>
        <v>17.2401662460032</v>
      </c>
      <c r="I7" s="55" t="s">
        <v>19</v>
      </c>
      <c r="J7" s="52" t="n">
        <f aca="false">+($G$1*B6)/$F6</f>
        <v>32.1220144013116</v>
      </c>
      <c r="K7" s="52" t="n">
        <f aca="false">+($G$1*C6)/$F6</f>
        <v>20.7658134197819</v>
      </c>
      <c r="L7" s="52" t="n">
        <f aca="false">+($G$1*D6)/$F6</f>
        <v>30.4556738930082</v>
      </c>
      <c r="M7" s="52" t="n">
        <f aca="false">+($G$1*E6)/$F6</f>
        <v>16.6564982858983</v>
      </c>
      <c r="N7" s="52"/>
      <c r="O7" s="55" t="s">
        <v>70</v>
      </c>
      <c r="P7" s="56" t="n">
        <f aca="false">+($G$1*B64)/$F64</f>
        <v>85.0638793344519</v>
      </c>
      <c r="Q7" s="56" t="n">
        <f aca="false">+($G$1*C64)/$F64</f>
        <v>4.65996453272172</v>
      </c>
      <c r="R7" s="56" t="n">
        <f aca="false">+($G$1*D64)/$F64</f>
        <v>6.03374060919585</v>
      </c>
      <c r="S7" s="56" t="n">
        <f aca="false">+($G$1*E64)/$F64</f>
        <v>4.24241552363052</v>
      </c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</row>
    <row r="8" customFormat="false" ht="18.75" hidden="false" customHeight="false" outlineLevel="0" collapsed="false">
      <c r="A8" s="41" t="s">
        <v>23</v>
      </c>
      <c r="B8" s="50" t="n">
        <v>18.8034220759542</v>
      </c>
      <c r="C8" s="50" t="n">
        <v>4.79819864702151</v>
      </c>
      <c r="D8" s="50" t="n">
        <v>7.90215722489781</v>
      </c>
      <c r="E8" s="50" t="n">
        <v>5.31102197150076</v>
      </c>
      <c r="F8" s="50" t="n">
        <f aca="false">+SUM(B8:E8)</f>
        <v>36.8147999193743</v>
      </c>
      <c r="I8" s="55" t="s">
        <v>22</v>
      </c>
      <c r="J8" s="52" t="n">
        <f aca="false">+($G$1*B7)/$F7</f>
        <v>55.8314321557197</v>
      </c>
      <c r="K8" s="52" t="n">
        <f aca="false">+($G$1*C7)/$F7</f>
        <v>14.2905610279792</v>
      </c>
      <c r="L8" s="52" t="n">
        <f aca="false">+($G$1*D7)/$F7</f>
        <v>18.1190971261403</v>
      </c>
      <c r="M8" s="52" t="n">
        <f aca="false">+($G$1*E7)/$F7</f>
        <v>11.7589096901608</v>
      </c>
      <c r="N8" s="52"/>
      <c r="O8" s="55" t="s">
        <v>71</v>
      </c>
      <c r="P8" s="56" t="n">
        <f aca="false">+($G$1*B67)/$F67</f>
        <v>71.7682151377885</v>
      </c>
      <c r="Q8" s="56" t="n">
        <f aca="false">+($G$1*C67)/$F67</f>
        <v>8.29950846391097</v>
      </c>
      <c r="R8" s="56" t="n">
        <f aca="false">+($G$1*D67)/$F67</f>
        <v>12.3898813767054</v>
      </c>
      <c r="S8" s="56" t="n">
        <f aca="false">+($G$1*E67)/$F67</f>
        <v>7.54239502159512</v>
      </c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</row>
    <row r="9" customFormat="false" ht="18.75" hidden="false" customHeight="false" outlineLevel="0" collapsed="false">
      <c r="A9" s="41" t="s">
        <v>24</v>
      </c>
      <c r="B9" s="50" t="n">
        <v>28.0483445926512</v>
      </c>
      <c r="C9" s="50" t="n">
        <v>8.67150744405876</v>
      </c>
      <c r="D9" s="50" t="n">
        <v>13.6915484977607</v>
      </c>
      <c r="E9" s="50" t="n">
        <v>9.16645227749815</v>
      </c>
      <c r="F9" s="50" t="n">
        <f aca="false">+SUM(B9:E9)</f>
        <v>59.5778528119688</v>
      </c>
      <c r="I9" s="55" t="s">
        <v>23</v>
      </c>
      <c r="J9" s="52" t="n">
        <f aca="false">+($G$1*B8)/$F8</f>
        <v>51.0757144331474</v>
      </c>
      <c r="K9" s="52" t="n">
        <f aca="false">+($G$1*C8)/$F8</f>
        <v>13.0333416384979</v>
      </c>
      <c r="L9" s="52" t="n">
        <f aca="false">+($G$1*D8)/$F8</f>
        <v>21.4646208649886</v>
      </c>
      <c r="M9" s="52" t="n">
        <f aca="false">+($G$1*E8)/$F8</f>
        <v>14.4263230633661</v>
      </c>
      <c r="N9" s="52"/>
      <c r="O9" s="55" t="s">
        <v>72</v>
      </c>
      <c r="P9" s="56" t="n">
        <f aca="false">+($G$1*B72)/$F72</f>
        <v>87.8088373804928</v>
      </c>
      <c r="Q9" s="56" t="n">
        <f aca="false">+($G$1*C72)/$F72</f>
        <v>3.90989146824535</v>
      </c>
      <c r="R9" s="56" t="n">
        <f aca="false">+($G$1*D72)/$F72</f>
        <v>5.06466389569286</v>
      </c>
      <c r="S9" s="56" t="n">
        <f aca="false">+($G$1*E72)/$F72</f>
        <v>3.21660725556898</v>
      </c>
    </row>
    <row r="10" customFormat="false" ht="18.75" hidden="false" customHeight="false" outlineLevel="0" collapsed="false">
      <c r="A10" s="41" t="s">
        <v>25</v>
      </c>
      <c r="B10" s="50" t="n">
        <v>30.6102274007666</v>
      </c>
      <c r="C10" s="50" t="n">
        <v>9.50060688008834</v>
      </c>
      <c r="D10" s="50" t="n">
        <v>16.6546416667113</v>
      </c>
      <c r="E10" s="50" t="n">
        <v>10.6204270128655</v>
      </c>
      <c r="F10" s="50" t="n">
        <f aca="false">+SUM(B10:E10)</f>
        <v>67.3859029604318</v>
      </c>
      <c r="I10" s="55" t="s">
        <v>24</v>
      </c>
      <c r="J10" s="52" t="n">
        <f aca="false">+($G$1*B9)/$F9</f>
        <v>47.0784750856554</v>
      </c>
      <c r="K10" s="52" t="n">
        <f aca="false">+($G$1*C9)/$F9</f>
        <v>14.5549176997475</v>
      </c>
      <c r="L10" s="52" t="n">
        <f aca="false">+($G$1*D9)/$F9</f>
        <v>22.9809364580024</v>
      </c>
      <c r="M10" s="52" t="n">
        <f aca="false">+($G$1*E9)/$F9</f>
        <v>15.3856707565947</v>
      </c>
      <c r="N10" s="52"/>
      <c r="O10" s="55" t="s">
        <v>73</v>
      </c>
      <c r="P10" s="56" t="n">
        <f aca="false">+($G$1*B73)/$F73</f>
        <v>93.442665247117</v>
      </c>
      <c r="Q10" s="56" t="n">
        <f aca="false">+($G$1*C73)/$F73</f>
        <v>2.58319319828115</v>
      </c>
      <c r="R10" s="56" t="n">
        <f aca="false">+($G$1*D73)/$F73</f>
        <v>2.25550115932009</v>
      </c>
      <c r="S10" s="56" t="n">
        <f aca="false">+($G$1*E73)/$F73</f>
        <v>1.71864039528184</v>
      </c>
    </row>
    <row r="11" customFormat="false" ht="18.75" hidden="false" customHeight="false" outlineLevel="0" collapsed="false">
      <c r="A11" s="41" t="s">
        <v>26</v>
      </c>
      <c r="B11" s="50" t="n">
        <v>14.0679072535689</v>
      </c>
      <c r="C11" s="50" t="n">
        <v>7.47600957650676</v>
      </c>
      <c r="D11" s="50" t="n">
        <v>10.1617781397407</v>
      </c>
      <c r="E11" s="50" t="n">
        <v>5.29713570833486</v>
      </c>
      <c r="F11" s="50" t="n">
        <f aca="false">+SUM(B11:E11)</f>
        <v>37.0028306781512</v>
      </c>
      <c r="I11" s="55" t="s">
        <v>25</v>
      </c>
      <c r="J11" s="52" t="n">
        <f aca="false">+($G$1*B10)/$F10</f>
        <v>45.4252685739636</v>
      </c>
      <c r="K11" s="52" t="n">
        <f aca="false">+($G$1*C10)/$F10</f>
        <v>14.0988047391262</v>
      </c>
      <c r="L11" s="52" t="n">
        <f aca="false">+($G$1*D10)/$F10</f>
        <v>24.7153201708831</v>
      </c>
      <c r="M11" s="52" t="n">
        <f aca="false">+($G$1*E10)/$F10</f>
        <v>15.7606065160271</v>
      </c>
      <c r="N11" s="52"/>
      <c r="O11" s="55" t="s">
        <v>74</v>
      </c>
      <c r="P11" s="56" t="n">
        <f aca="false">+($G$1*B74)/$F74</f>
        <v>94.7839579141835</v>
      </c>
      <c r="Q11" s="56" t="n">
        <f aca="false">+($G$1*C74)/$F74</f>
        <v>1.97650372138089</v>
      </c>
      <c r="R11" s="56" t="n">
        <f aca="false">+($G$1*D74)/$F74</f>
        <v>1.96505148726465</v>
      </c>
      <c r="S11" s="56" t="n">
        <f aca="false">+($G$1*E74)/$F74</f>
        <v>1.27448687717092</v>
      </c>
    </row>
    <row r="12" customFormat="false" ht="18.75" hidden="false" customHeight="false" outlineLevel="0" collapsed="false">
      <c r="A12" s="41" t="s">
        <v>27</v>
      </c>
      <c r="B12" s="50" t="n">
        <v>18.9560687348571</v>
      </c>
      <c r="C12" s="50" t="n">
        <v>12.1099863401764</v>
      </c>
      <c r="D12" s="50" t="n">
        <v>15.4970140383671</v>
      </c>
      <c r="E12" s="50" t="n">
        <v>7.0980416658453</v>
      </c>
      <c r="F12" s="50" t="n">
        <f aca="false">+SUM(B12:E12)</f>
        <v>53.6611107792459</v>
      </c>
      <c r="I12" s="55" t="s">
        <v>26</v>
      </c>
      <c r="J12" s="52" t="n">
        <f aca="false">+($G$1*B11)/$F11</f>
        <v>38.0184623601661</v>
      </c>
      <c r="K12" s="52" t="n">
        <f aca="false">+($G$1*C11)/$F11</f>
        <v>20.2038855933286</v>
      </c>
      <c r="L12" s="52" t="n">
        <f aca="false">+($G$1*D11)/$F11</f>
        <v>27.4621642547493</v>
      </c>
      <c r="M12" s="52" t="n">
        <f aca="false">+($G$1*E11)/$F11</f>
        <v>14.315487791756</v>
      </c>
      <c r="N12" s="52"/>
      <c r="O12" s="55" t="s">
        <v>75</v>
      </c>
      <c r="P12" s="56" t="n">
        <f aca="false">+($G$1*B75)/$F75</f>
        <v>98.2170558531646</v>
      </c>
      <c r="Q12" s="56" t="n">
        <f aca="false">+($G$1*C75)/$F75</f>
        <v>0.951822616456221</v>
      </c>
      <c r="R12" s="59" t="n">
        <f aca="false">+($G$1*D75)/$F75</f>
        <v>0.482525136792348</v>
      </c>
      <c r="S12" s="59" t="n">
        <f aca="false">+($G$1*E75)/$F75</f>
        <v>0.348596393586794</v>
      </c>
    </row>
    <row r="13" customFormat="false" ht="18.75" hidden="false" customHeight="false" outlineLevel="0" collapsed="false">
      <c r="A13" s="41" t="s">
        <v>28</v>
      </c>
      <c r="B13" s="50" t="n">
        <v>6.82151552782757</v>
      </c>
      <c r="C13" s="50" t="n">
        <v>9.20636670215924</v>
      </c>
      <c r="D13" s="50" t="n">
        <v>10.7126075823128</v>
      </c>
      <c r="E13" s="50" t="n">
        <v>4.53280650489685</v>
      </c>
      <c r="F13" s="50" t="n">
        <f aca="false">+SUM(B13:E13)</f>
        <v>31.2732963171965</v>
      </c>
      <c r="I13" s="55" t="s">
        <v>27</v>
      </c>
      <c r="J13" s="52" t="n">
        <f aca="false">+($G$1*B12)/$F12</f>
        <v>35.32552431283</v>
      </c>
      <c r="K13" s="52" t="n">
        <f aca="false">+($G$1*C12)/$F12</f>
        <v>22.5675282608202</v>
      </c>
      <c r="L13" s="52" t="n">
        <f aca="false">+($G$1*D12)/$F12</f>
        <v>28.8794134398738</v>
      </c>
      <c r="M13" s="52" t="n">
        <f aca="false">+($G$1*E12)/$F12</f>
        <v>13.227533986476</v>
      </c>
      <c r="N13" s="52"/>
      <c r="O13" s="55" t="s">
        <v>76</v>
      </c>
      <c r="P13" s="56" t="n">
        <f aca="false">+($G$1*B76)/$F76</f>
        <v>98.3132543731485</v>
      </c>
      <c r="Q13" s="56" t="n">
        <f aca="false">+($G$1*C76)/$F76</f>
        <v>1.01195833684151</v>
      </c>
      <c r="R13" s="56" t="n">
        <f aca="false">+($G$1*D76)/$F76</f>
        <v>0.54021873543638</v>
      </c>
      <c r="S13" s="56" t="n">
        <f aca="false">+($G$1*E76)/$F76</f>
        <v>0.134568554573599</v>
      </c>
    </row>
    <row r="14" customFormat="false" ht="18.75" hidden="false" customHeight="false" outlineLevel="0" collapsed="false">
      <c r="A14" s="41" t="s">
        <v>29</v>
      </c>
      <c r="B14" s="50" t="n">
        <v>3.38241728748997</v>
      </c>
      <c r="C14" s="50" t="n">
        <v>9.04909308755011</v>
      </c>
      <c r="D14" s="50" t="n">
        <v>10.39229933131</v>
      </c>
      <c r="E14" s="50" t="n">
        <v>4.43148334345882</v>
      </c>
      <c r="F14" s="50" t="n">
        <f aca="false">+SUM(B14:E14)</f>
        <v>27.2552930498089</v>
      </c>
      <c r="I14" s="55" t="s">
        <v>28</v>
      </c>
      <c r="J14" s="52" t="n">
        <f aca="false">+($G$1*B13)/$F13</f>
        <v>21.8125887934512</v>
      </c>
      <c r="K14" s="52" t="n">
        <f aca="false">+($G$1*C13)/$F13</f>
        <v>29.4384276245829</v>
      </c>
      <c r="L14" s="52" t="n">
        <f aca="false">+($G$1*D13)/$F13</f>
        <v>34.2548079155384</v>
      </c>
      <c r="M14" s="52" t="n">
        <f aca="false">+($G$1*E13)/$F13</f>
        <v>14.4941756664275</v>
      </c>
      <c r="N14" s="52"/>
      <c r="O14" s="55" t="s">
        <v>77</v>
      </c>
      <c r="P14" s="56" t="n">
        <f aca="false">+($G$1*B77)/$F77</f>
        <v>97.4875708223792</v>
      </c>
      <c r="Q14" s="56" t="n">
        <f aca="false">+($G$1*C77)/$F77</f>
        <v>1.17346919439858</v>
      </c>
      <c r="R14" s="56" t="n">
        <f aca="false">+($G$1*D77)/$F77</f>
        <v>0.813019226562913</v>
      </c>
      <c r="S14" s="56" t="n">
        <f aca="false">+($G$1*E77)/$F77</f>
        <v>0.52594075665934</v>
      </c>
    </row>
    <row r="15" customFormat="false" ht="18.75" hidden="false" customHeight="false" outlineLevel="0" collapsed="false">
      <c r="A15" s="41" t="s">
        <v>30</v>
      </c>
      <c r="B15" s="50" t="n">
        <v>14.0346038793977</v>
      </c>
      <c r="C15" s="50" t="n">
        <v>7.85043672724961</v>
      </c>
      <c r="D15" s="50" t="n">
        <v>10.9605645537813</v>
      </c>
      <c r="E15" s="50" t="n">
        <v>5.67879134556403</v>
      </c>
      <c r="F15" s="50" t="n">
        <f aca="false">+SUM(B15:E15)</f>
        <v>38.5243965059926</v>
      </c>
      <c r="I15" s="55" t="s">
        <v>29</v>
      </c>
      <c r="J15" s="52" t="n">
        <f aca="false">+($G$1*B14)/$F14</f>
        <v>12.4101299564405</v>
      </c>
      <c r="K15" s="52" t="n">
        <f aca="false">+($G$1*C14)/$F14</f>
        <v>33.201232035968</v>
      </c>
      <c r="L15" s="52" t="n">
        <f aca="false">+($G$1*D14)/$F14</f>
        <v>38.1294719976708</v>
      </c>
      <c r="M15" s="52" t="n">
        <f aca="false">+($G$1*E14)/$F14</f>
        <v>16.2591660099208</v>
      </c>
      <c r="N15" s="52"/>
      <c r="O15" s="55" t="s">
        <v>78</v>
      </c>
      <c r="P15" s="56" t="n">
        <f aca="false">+($G$1*B78)/$F78</f>
        <v>98.972609485497</v>
      </c>
      <c r="Q15" s="56" t="n">
        <f aca="false">+($G$1*C78)/$F78</f>
        <v>0.604161046896575</v>
      </c>
      <c r="R15" s="59" t="n">
        <f aca="false">+($G$1*D78)/$F78</f>
        <v>0</v>
      </c>
      <c r="S15" s="59" t="n">
        <f aca="false">+($G$1*E78)/$F78</f>
        <v>0.423229467606379</v>
      </c>
    </row>
    <row r="16" customFormat="false" ht="18.75" hidden="false" customHeight="false" outlineLevel="0" collapsed="false">
      <c r="A16" s="41" t="s">
        <v>31</v>
      </c>
      <c r="B16" s="50" t="n">
        <v>32.6522641493048</v>
      </c>
      <c r="C16" s="50" t="n">
        <v>9.57685063174996</v>
      </c>
      <c r="D16" s="50" t="n">
        <v>18.1234623094441</v>
      </c>
      <c r="E16" s="50" t="n">
        <v>13.2317135957607</v>
      </c>
      <c r="F16" s="50" t="n">
        <f aca="false">+SUM(B16:E16)</f>
        <v>73.5842906862595</v>
      </c>
      <c r="I16" s="55" t="s">
        <v>30</v>
      </c>
      <c r="J16" s="52" t="n">
        <f aca="false">+($G$1*B15)/$F15</f>
        <v>36.4304314986857</v>
      </c>
      <c r="K16" s="52" t="n">
        <f aca="false">+($G$1*C15)/$F15</f>
        <v>20.3778318137403</v>
      </c>
      <c r="L16" s="52" t="n">
        <f aca="false">+($G$1*D15)/$F15</f>
        <v>28.4509701588092</v>
      </c>
      <c r="M16" s="52" t="n">
        <f aca="false">+($G$1*E15)/$F15</f>
        <v>14.7407665287649</v>
      </c>
      <c r="N16" s="52"/>
      <c r="O16" s="55" t="s">
        <v>79</v>
      </c>
      <c r="P16" s="56" t="n">
        <f aca="false">+($G$1*B79)/$F79</f>
        <v>98.636157485681</v>
      </c>
      <c r="Q16" s="56" t="n">
        <f aca="false">+($G$1*C79)/$F79</f>
        <v>0.701018742158354</v>
      </c>
      <c r="R16" s="59" t="n">
        <f aca="false">+($G$1*D79)/$F79</f>
        <v>0.326822063907805</v>
      </c>
      <c r="S16" s="59" t="n">
        <f aca="false">+($G$1*E79)/$F79</f>
        <v>0.336001708252844</v>
      </c>
    </row>
    <row r="17" customFormat="false" ht="18.75" hidden="false" customHeight="false" outlineLevel="0" collapsed="false">
      <c r="A17" s="41" t="s">
        <v>32</v>
      </c>
      <c r="B17" s="50" t="n">
        <v>17.32812299967</v>
      </c>
      <c r="C17" s="50" t="n">
        <v>5.18322322220919</v>
      </c>
      <c r="D17" s="50" t="n">
        <v>8.75960611026523</v>
      </c>
      <c r="E17" s="50" t="n">
        <v>5.48975934383754</v>
      </c>
      <c r="F17" s="50" t="n">
        <f aca="false">+SUM(B17:E17)</f>
        <v>36.7607116759819</v>
      </c>
      <c r="I17" s="55" t="s">
        <v>31</v>
      </c>
      <c r="J17" s="52" t="n">
        <f aca="false">+($G$1*B16)/$F16</f>
        <v>44.3739605896642</v>
      </c>
      <c r="K17" s="52" t="n">
        <f aca="false">+($G$1*C16)/$F16</f>
        <v>13.0148032174186</v>
      </c>
      <c r="L17" s="52" t="n">
        <f aca="false">+($G$1*D16)/$F16</f>
        <v>24.6295264117132</v>
      </c>
      <c r="M17" s="52" t="n">
        <f aca="false">+($G$1*E16)/$F16</f>
        <v>17.9817097812039</v>
      </c>
      <c r="N17" s="52"/>
      <c r="O17" s="55" t="s">
        <v>80</v>
      </c>
      <c r="P17" s="56" t="n">
        <f aca="false">+($G$1*B80)/$F80</f>
        <v>97.9899577497866</v>
      </c>
      <c r="Q17" s="56" t="n">
        <f aca="false">+($G$1*C80)/$F80</f>
        <v>0.877449953301479</v>
      </c>
      <c r="R17" s="56" t="n">
        <f aca="false">+($G$1*D80)/$F80</f>
        <v>0.591804454294382</v>
      </c>
      <c r="S17" s="56" t="n">
        <f aca="false">+($G$1*E80)/$F80</f>
        <v>0.540787842617532</v>
      </c>
    </row>
    <row r="18" customFormat="false" ht="18.75" hidden="false" customHeight="false" outlineLevel="0" collapsed="false">
      <c r="A18" s="41" t="s">
        <v>33</v>
      </c>
      <c r="B18" s="50" t="n">
        <v>11.8415491789108</v>
      </c>
      <c r="C18" s="50" t="n">
        <v>2.51226867444036</v>
      </c>
      <c r="D18" s="50" t="n">
        <v>3.61397670365311</v>
      </c>
      <c r="E18" s="50" t="n">
        <v>2.00052632530235</v>
      </c>
      <c r="F18" s="50" t="n">
        <f aca="false">+SUM(B18:E18)</f>
        <v>19.9683208823066</v>
      </c>
      <c r="I18" s="55" t="s">
        <v>32</v>
      </c>
      <c r="J18" s="52" t="n">
        <f aca="false">+($G$1*B17)/$F17</f>
        <v>47.1376157034291</v>
      </c>
      <c r="K18" s="52" t="n">
        <f aca="false">+($G$1*C17)/$F17</f>
        <v>14.0998990114648</v>
      </c>
      <c r="L18" s="52" t="n">
        <f aca="false">+($G$1*D17)/$F17</f>
        <v>23.8287174292886</v>
      </c>
      <c r="M18" s="52" t="n">
        <f aca="false">+($G$1*E17)/$F17</f>
        <v>14.9337678558175</v>
      </c>
      <c r="N18" s="52"/>
      <c r="O18" s="55" t="s">
        <v>81</v>
      </c>
      <c r="P18" s="56" t="n">
        <f aca="false">+($G$1*B81)/$F81</f>
        <v>97.8580291871963</v>
      </c>
      <c r="Q18" s="56" t="n">
        <f aca="false">+($G$1*C81)/$F81</f>
        <v>1.05392141332572</v>
      </c>
      <c r="R18" s="56" t="n">
        <f aca="false">+($G$1*D81)/$F81</f>
        <v>0.665897594165119</v>
      </c>
      <c r="S18" s="59" t="n">
        <f aca="false">+($G$1*E81)/$F81</f>
        <v>0.422151805312902</v>
      </c>
    </row>
    <row r="19" customFormat="false" ht="18.75" hidden="false" customHeight="false" outlineLevel="0" collapsed="false">
      <c r="A19" s="41" t="s">
        <v>34</v>
      </c>
      <c r="B19" s="50" t="n">
        <v>25.3119181797124</v>
      </c>
      <c r="C19" s="50" t="n">
        <v>8.09428043751171</v>
      </c>
      <c r="D19" s="50" t="n">
        <v>13.7584501967656</v>
      </c>
      <c r="E19" s="50" t="n">
        <v>8.21479831606182</v>
      </c>
      <c r="F19" s="50" t="n">
        <f aca="false">+SUM(B19:E19)</f>
        <v>55.3794471300515</v>
      </c>
      <c r="I19" s="55" t="s">
        <v>33</v>
      </c>
      <c r="J19" s="52" t="n">
        <f aca="false">+($G$1*B18)/$F18</f>
        <v>59.3016771350227</v>
      </c>
      <c r="K19" s="52" t="n">
        <f aca="false">+($G$1*C18)/$F18</f>
        <v>12.5812715513121</v>
      </c>
      <c r="L19" s="52" t="n">
        <f aca="false">+($G$1*D18)/$F18</f>
        <v>18.0985508243478</v>
      </c>
      <c r="M19" s="52" t="n">
        <f aca="false">+($G$1*E18)/$F18</f>
        <v>10.0185004893174</v>
      </c>
      <c r="N19" s="52"/>
      <c r="O19" s="55" t="s">
        <v>82</v>
      </c>
      <c r="P19" s="56" t="n">
        <f aca="false">+($G$1*B82)/$F82</f>
        <v>96.7089619401602</v>
      </c>
      <c r="Q19" s="56" t="n">
        <f aca="false">+($G$1*C82)/$F82</f>
        <v>1.44778927459504</v>
      </c>
      <c r="R19" s="56" t="n">
        <f aca="false">+($G$1*D82)/$F82</f>
        <v>1.06959488136782</v>
      </c>
      <c r="S19" s="56" t="n">
        <f aca="false">+($G$1*E82)/$F82</f>
        <v>0.773653903876964</v>
      </c>
    </row>
    <row r="20" customFormat="false" ht="18.75" hidden="false" customHeight="false" outlineLevel="0" collapsed="false">
      <c r="A20" s="41" t="s">
        <v>35</v>
      </c>
      <c r="B20" s="50" t="n">
        <v>32.7893502360942</v>
      </c>
      <c r="C20" s="50" t="n">
        <v>7.08202895015856</v>
      </c>
      <c r="D20" s="50" t="n">
        <v>9.55502425190875</v>
      </c>
      <c r="E20" s="50" t="n">
        <v>4.72553169341056</v>
      </c>
      <c r="F20" s="50" t="n">
        <f aca="false">+SUM(B20:E20)</f>
        <v>54.1519351315721</v>
      </c>
      <c r="I20" s="55" t="s">
        <v>34</v>
      </c>
      <c r="J20" s="52" t="n">
        <f aca="false">+($G$1*B19)/$F19</f>
        <v>45.7063396105609</v>
      </c>
      <c r="K20" s="52" t="n">
        <f aca="false">+($G$1*C19)/$F19</f>
        <v>14.6160369179984</v>
      </c>
      <c r="L20" s="52" t="n">
        <f aca="false">+($G$1*D19)/$F19</f>
        <v>24.8439645207285</v>
      </c>
      <c r="M20" s="52" t="n">
        <f aca="false">+($G$1*E19)/$F19</f>
        <v>14.8336589507122</v>
      </c>
      <c r="N20" s="52"/>
      <c r="O20" s="55" t="s">
        <v>83</v>
      </c>
      <c r="P20" s="56" t="n">
        <f aca="false">+($G$1*B83)/$F83</f>
        <v>96.1483739240088</v>
      </c>
      <c r="Q20" s="56" t="n">
        <f aca="false">+($G$1*C83)/$F83</f>
        <v>1.50780275930475</v>
      </c>
      <c r="R20" s="56" t="n">
        <f aca="false">+($G$1*D83)/$F83</f>
        <v>1.36909891747642</v>
      </c>
      <c r="S20" s="56" t="n">
        <f aca="false">+($G$1*E83)/$F83</f>
        <v>0.974724399210042</v>
      </c>
    </row>
    <row r="21" customFormat="false" ht="18.75" hidden="false" customHeight="false" outlineLevel="0" collapsed="false">
      <c r="A21" s="41" t="s">
        <v>36</v>
      </c>
      <c r="B21" s="50" t="n">
        <v>8.35701485829088</v>
      </c>
      <c r="C21" s="50" t="n">
        <v>4.22730343517041</v>
      </c>
      <c r="D21" s="50" t="n">
        <v>5.51295064862408</v>
      </c>
      <c r="E21" s="50" t="n">
        <v>2.756850188752</v>
      </c>
      <c r="F21" s="50" t="n">
        <f aca="false">+SUM(B21:E21)</f>
        <v>20.8541191308374</v>
      </c>
      <c r="I21" s="55" t="s">
        <v>35</v>
      </c>
      <c r="J21" s="52" t="n">
        <f aca="false">+($G$1*B20)/$F20</f>
        <v>60.5506528186416</v>
      </c>
      <c r="K21" s="52" t="n">
        <f aca="false">+($G$1*C20)/$F20</f>
        <v>13.0780717862648</v>
      </c>
      <c r="L21" s="52" t="n">
        <f aca="false">+($G$1*D20)/$F20</f>
        <v>17.6448435844316</v>
      </c>
      <c r="M21" s="52" t="n">
        <f aca="false">+($G$1*E20)/$F20</f>
        <v>8.726431810662</v>
      </c>
      <c r="N21" s="52"/>
      <c r="O21" s="55" t="s">
        <v>84</v>
      </c>
      <c r="P21" s="56" t="n">
        <f aca="false">+($G$1*B84)/$F84</f>
        <v>96.7635574183651</v>
      </c>
      <c r="Q21" s="56" t="n">
        <f aca="false">+($G$1*C84)/$F84</f>
        <v>1.70062582694539</v>
      </c>
      <c r="R21" s="56" t="n">
        <f aca="false">+($G$1*D84)/$F84</f>
        <v>0.770868786996076</v>
      </c>
      <c r="S21" s="56" t="n">
        <f aca="false">+($G$1*E84)/$F84</f>
        <v>0.764947967693495</v>
      </c>
    </row>
    <row r="22" customFormat="false" ht="18.75" hidden="false" customHeight="false" outlineLevel="0" collapsed="false">
      <c r="A22" s="41" t="s">
        <v>37</v>
      </c>
      <c r="B22" s="50" t="n">
        <v>21.5075480594249</v>
      </c>
      <c r="C22" s="50" t="n">
        <v>5.44929706683879</v>
      </c>
      <c r="D22" s="50" t="n">
        <v>9.45687752336027</v>
      </c>
      <c r="E22" s="50" t="n">
        <v>6.11629485275049</v>
      </c>
      <c r="F22" s="50" t="n">
        <f aca="false">+SUM(B22:E22)</f>
        <v>42.5300175023745</v>
      </c>
      <c r="I22" s="55" t="s">
        <v>36</v>
      </c>
      <c r="J22" s="52" t="n">
        <f aca="false">+($G$1*B21)/$F21</f>
        <v>40.0736890676586</v>
      </c>
      <c r="K22" s="52" t="n">
        <f aca="false">+($G$1*C21)/$F21</f>
        <v>20.2708319092674</v>
      </c>
      <c r="L22" s="52" t="n">
        <f aca="false">+($G$1*D21)/$F21</f>
        <v>26.435787644811</v>
      </c>
      <c r="M22" s="52" t="n">
        <f aca="false">+($G$1*E21)/$F21</f>
        <v>13.219691378263</v>
      </c>
      <c r="N22" s="52"/>
      <c r="O22" s="55" t="s">
        <v>85</v>
      </c>
      <c r="P22" s="56" t="n">
        <f aca="false">+($G$1*B85)/$F85</f>
        <v>94.4744568561903</v>
      </c>
      <c r="Q22" s="56" t="n">
        <f aca="false">+($G$1*C85)/$F85</f>
        <v>1.65879544915953</v>
      </c>
      <c r="R22" s="56" t="n">
        <f aca="false">+($G$1*D85)/$F85</f>
        <v>1.55420313548486</v>
      </c>
      <c r="S22" s="56" t="n">
        <f aca="false">+($G$1*E85)/$F85</f>
        <v>2.31254455916537</v>
      </c>
    </row>
    <row r="23" customFormat="false" ht="18.75" hidden="false" customHeight="false" outlineLevel="0" collapsed="false">
      <c r="A23" s="41" t="s">
        <v>38</v>
      </c>
      <c r="B23" s="50" t="n">
        <v>46.9146029962897</v>
      </c>
      <c r="C23" s="50" t="n">
        <v>16.3515092589994</v>
      </c>
      <c r="D23" s="50" t="n">
        <v>24.2824368611567</v>
      </c>
      <c r="E23" s="50" t="n">
        <v>13.2805644803434</v>
      </c>
      <c r="F23" s="50" t="n">
        <f aca="false">+SUM(B23:E23)</f>
        <v>100.829113596789</v>
      </c>
      <c r="I23" s="55" t="s">
        <v>37</v>
      </c>
      <c r="J23" s="52" t="n">
        <f aca="false">+($G$1*B22)/$F22</f>
        <v>50.5702779412779</v>
      </c>
      <c r="K23" s="52" t="n">
        <f aca="false">+($G$1*C22)/$F22</f>
        <v>12.8128258271574</v>
      </c>
      <c r="L23" s="52" t="n">
        <f aca="false">+($G$1*D22)/$F22</f>
        <v>22.2357715296785</v>
      </c>
      <c r="M23" s="52" t="n">
        <f aca="false">+($G$1*E22)/$F22</f>
        <v>14.3811247018862</v>
      </c>
      <c r="N23" s="52"/>
      <c r="O23" s="55" t="s">
        <v>86</v>
      </c>
      <c r="P23" s="56" t="n">
        <f aca="false">+($G$1*B86)/$F86</f>
        <v>97.2261782549679</v>
      </c>
      <c r="Q23" s="56" t="n">
        <f aca="false">+($G$1*C86)/$F86</f>
        <v>0.96738739004702</v>
      </c>
      <c r="R23" s="56" t="n">
        <f aca="false">+($G$1*D86)/$F86</f>
        <v>0.947664290990246</v>
      </c>
      <c r="S23" s="56" t="n">
        <f aca="false">+($G$1*E86)/$F86</f>
        <v>0.858770063994798</v>
      </c>
    </row>
    <row r="24" customFormat="false" ht="18.75" hidden="false" customHeight="false" outlineLevel="0" collapsed="false">
      <c r="A24" s="41" t="s">
        <v>39</v>
      </c>
      <c r="B24" s="50" t="n">
        <v>4.87849228011111</v>
      </c>
      <c r="C24" s="50" t="n">
        <v>13.9268744709676</v>
      </c>
      <c r="D24" s="50" t="n">
        <v>16.4672663130665</v>
      </c>
      <c r="E24" s="50" t="n">
        <v>7.07166586015583</v>
      </c>
      <c r="F24" s="50" t="n">
        <f aca="false">+SUM(B24:E24)</f>
        <v>42.3442989243011</v>
      </c>
      <c r="I24" s="55" t="s">
        <v>38</v>
      </c>
      <c r="J24" s="52" t="n">
        <f aca="false">+($G$1*B23)/$F23</f>
        <v>46.5288261720707</v>
      </c>
      <c r="K24" s="52" t="n">
        <f aca="false">+($G$1*C23)/$F23</f>
        <v>16.217051480179</v>
      </c>
      <c r="L24" s="52" t="n">
        <f aca="false">+($G$1*D23)/$F23</f>
        <v>24.0827633953631</v>
      </c>
      <c r="M24" s="52" t="n">
        <f aca="false">+($G$1*E23)/$F23</f>
        <v>13.1713589523872</v>
      </c>
      <c r="N24" s="52"/>
      <c r="O24" s="55" t="s">
        <v>87</v>
      </c>
      <c r="P24" s="56" t="n">
        <f aca="false">+($G$1*B87)/$F87</f>
        <v>100</v>
      </c>
      <c r="Q24" s="60" t="s">
        <v>88</v>
      </c>
      <c r="R24" s="60" t="s">
        <v>88</v>
      </c>
      <c r="S24" s="60" t="s">
        <v>88</v>
      </c>
    </row>
    <row r="25" customFormat="false" ht="18.75" hidden="false" customHeight="false" outlineLevel="0" collapsed="false">
      <c r="A25" s="41" t="s">
        <v>40</v>
      </c>
      <c r="B25" s="50" t="n">
        <v>32.5503603782369</v>
      </c>
      <c r="C25" s="50" t="n">
        <v>5.4844683252145</v>
      </c>
      <c r="D25" s="50" t="n">
        <v>9.68544637627983</v>
      </c>
      <c r="E25" s="50" t="n">
        <v>6.87415929602591</v>
      </c>
      <c r="F25" s="50" t="n">
        <f aca="false">+SUM(B25:E25)</f>
        <v>54.5944343757571</v>
      </c>
      <c r="I25" s="55" t="s">
        <v>39</v>
      </c>
      <c r="J25" s="52" t="n">
        <f aca="false">+($G$1*B24)/$F24</f>
        <v>11.5210132273825</v>
      </c>
      <c r="K25" s="52" t="n">
        <f aca="false">+($G$1*C24)/$F24</f>
        <v>32.8896092856909</v>
      </c>
      <c r="L25" s="52" t="n">
        <f aca="false">+($G$1*D24)/$F24</f>
        <v>38.888980881476</v>
      </c>
      <c r="M25" s="52" t="n">
        <f aca="false">+($G$1*E24)/$F24</f>
        <v>16.7003966054506</v>
      </c>
      <c r="N25" s="52"/>
      <c r="O25" s="55" t="s">
        <v>89</v>
      </c>
      <c r="P25" s="56" t="n">
        <f aca="false">+($G$1*B88)/$F88</f>
        <v>94.7896710426763</v>
      </c>
      <c r="Q25" s="56" t="n">
        <f aca="false">+($G$1*C88)/$F88</f>
        <v>1.7115184143283</v>
      </c>
      <c r="R25" s="56" t="n">
        <f aca="false">+($G$1*D88)/$F88</f>
        <v>1.65692076559404</v>
      </c>
      <c r="S25" s="56" t="n">
        <f aca="false">+($G$1*E88)/$F88</f>
        <v>1.84188977740139</v>
      </c>
    </row>
    <row r="26" customFormat="false" ht="18.75" hidden="false" customHeight="false" outlineLevel="0" collapsed="false">
      <c r="A26" s="41" t="s">
        <v>41</v>
      </c>
      <c r="B26" s="50" t="n">
        <v>57.282495493544</v>
      </c>
      <c r="C26" s="50" t="n">
        <v>11.4721711944294</v>
      </c>
      <c r="D26" s="50" t="n">
        <v>20.2784412225739</v>
      </c>
      <c r="E26" s="50" t="n">
        <v>13.4957048682408</v>
      </c>
      <c r="F26" s="50" t="n">
        <f aca="false">+SUM(B26:E26)</f>
        <v>102.528812778788</v>
      </c>
      <c r="I26" s="55" t="s">
        <v>40</v>
      </c>
      <c r="J26" s="52" t="n">
        <f aca="false">+($G$1*B25)/$F25</f>
        <v>59.6221222005938</v>
      </c>
      <c r="K26" s="52" t="n">
        <f aca="false">+($G$1*C25)/$F25</f>
        <v>10.0458377999972</v>
      </c>
      <c r="L26" s="52" t="n">
        <f aca="false">+($G$1*D25)/$F25</f>
        <v>17.7407211687877</v>
      </c>
      <c r="M26" s="52" t="n">
        <f aca="false">+($G$1*E25)/$F25</f>
        <v>12.5913188306213</v>
      </c>
      <c r="N26" s="52"/>
      <c r="O26" s="55" t="s">
        <v>90</v>
      </c>
      <c r="P26" s="56" t="n">
        <f aca="false">+($G$1*B89)/$F89</f>
        <v>95.1067663599087</v>
      </c>
      <c r="Q26" s="56" t="n">
        <f aca="false">+($G$1*C89)/$F89</f>
        <v>2.27729564493899</v>
      </c>
      <c r="R26" s="56" t="n">
        <f aca="false">+($G$1*D89)/$F89</f>
        <v>1.29493165343354</v>
      </c>
      <c r="S26" s="56" t="n">
        <f aca="false">+($G$1*E89)/$F89</f>
        <v>1.32100634171877</v>
      </c>
    </row>
    <row r="27" customFormat="false" ht="18.75" hidden="false" customHeight="false" outlineLevel="0" collapsed="false">
      <c r="A27" s="41" t="s">
        <v>42</v>
      </c>
      <c r="B27" s="50" t="n">
        <v>13.432233839419</v>
      </c>
      <c r="C27" s="50" t="n">
        <v>6.18502786815943</v>
      </c>
      <c r="D27" s="50" t="n">
        <v>8.86423930916958</v>
      </c>
      <c r="E27" s="50" t="n">
        <v>4.75760392400647</v>
      </c>
      <c r="F27" s="50" t="n">
        <f aca="false">+SUM(B27:E27)</f>
        <v>33.2391049407545</v>
      </c>
      <c r="I27" s="55" t="s">
        <v>41</v>
      </c>
      <c r="J27" s="52" t="n">
        <f aca="false">+($G$1*B26)/$F26</f>
        <v>55.8696564809878</v>
      </c>
      <c r="K27" s="52" t="n">
        <f aca="false">+($G$1*C26)/$F26</f>
        <v>11.189216848908</v>
      </c>
      <c r="L27" s="52" t="n">
        <f aca="false">+($G$1*D26)/$F26</f>
        <v>19.7782854136093</v>
      </c>
      <c r="M27" s="52" t="n">
        <f aca="false">+($G$1*E26)/$F26</f>
        <v>13.1628412564949</v>
      </c>
      <c r="N27" s="52"/>
      <c r="O27" s="55" t="s">
        <v>91</v>
      </c>
      <c r="P27" s="56" t="n">
        <f aca="false">+($G$1*B90)/$F90</f>
        <v>94.4815127913703</v>
      </c>
      <c r="Q27" s="56" t="n">
        <f aca="false">+($G$1*C90)/$F90</f>
        <v>1.94234596061444</v>
      </c>
      <c r="R27" s="56" t="n">
        <f aca="false">+($G$1*D90)/$F90</f>
        <v>1.69478734123359</v>
      </c>
      <c r="S27" s="56" t="n">
        <f aca="false">+($G$1*E90)/$F90</f>
        <v>1.88135390678171</v>
      </c>
    </row>
    <row r="28" customFormat="false" ht="18.75" hidden="false" customHeight="false" outlineLevel="0" collapsed="false">
      <c r="A28" s="41" t="s">
        <v>43</v>
      </c>
      <c r="B28" s="50" t="n">
        <v>2.98871903066822</v>
      </c>
      <c r="C28" s="50" t="n">
        <v>13.218584455413</v>
      </c>
      <c r="D28" s="50" t="n">
        <v>15.4050222314537</v>
      </c>
      <c r="E28" s="50" t="n">
        <v>6.27917893850829</v>
      </c>
      <c r="F28" s="50" t="n">
        <f aca="false">+SUM(B28:E28)</f>
        <v>37.8915046560432</v>
      </c>
      <c r="I28" s="55" t="s">
        <v>42</v>
      </c>
      <c r="J28" s="52" t="n">
        <f aca="false">+($G$1*B27)/$F27</f>
        <v>40.4109372480417</v>
      </c>
      <c r="K28" s="52" t="n">
        <f aca="false">+($G$1*C27)/$F27</f>
        <v>18.6076847712465</v>
      </c>
      <c r="L28" s="52" t="n">
        <f aca="false">+($G$1*D27)/$F27</f>
        <v>26.6681047066978</v>
      </c>
      <c r="M28" s="52" t="n">
        <f aca="false">+($G$1*E27)/$F27</f>
        <v>14.313273274014</v>
      </c>
      <c r="N28" s="52"/>
      <c r="O28" s="55" t="s">
        <v>92</v>
      </c>
      <c r="P28" s="56" t="n">
        <f aca="false">+($G$1*B91)/$F91</f>
        <v>93.4480637518574</v>
      </c>
      <c r="Q28" s="56" t="n">
        <f aca="false">+($G$1*C91)/$F91</f>
        <v>1.43668969669371</v>
      </c>
      <c r="R28" s="56" t="n">
        <f aca="false">+($G$1*D91)/$F91</f>
        <v>1.20573203444495</v>
      </c>
      <c r="S28" s="56" t="n">
        <f aca="false">+($G$1*E91)/$F91</f>
        <v>3.90951451700397</v>
      </c>
    </row>
    <row r="29" customFormat="false" ht="18.75" hidden="false" customHeight="false" outlineLevel="0" collapsed="false">
      <c r="A29" s="41" t="s">
        <v>44</v>
      </c>
      <c r="B29" s="50" t="n">
        <v>2.93685570757727</v>
      </c>
      <c r="C29" s="50" t="n">
        <v>20.1481535905916</v>
      </c>
      <c r="D29" s="50" t="n">
        <v>23.0754370324084</v>
      </c>
      <c r="E29" s="50" t="n">
        <v>9.41621530491291</v>
      </c>
      <c r="F29" s="50" t="n">
        <f aca="false">+SUM(B29:E29)</f>
        <v>55.5766616354902</v>
      </c>
      <c r="I29" s="55" t="s">
        <v>43</v>
      </c>
      <c r="J29" s="52" t="n">
        <f aca="false">+($G$1*B28)/$F28</f>
        <v>7.88757020286752</v>
      </c>
      <c r="K29" s="52" t="n">
        <f aca="false">+($G$1*C28)/$F28</f>
        <v>34.885351150353</v>
      </c>
      <c r="L29" s="52" t="n">
        <f aca="false">+($G$1*D28)/$F28</f>
        <v>40.6556096710632</v>
      </c>
      <c r="M29" s="52" t="n">
        <f aca="false">+($G$1*E28)/$F28</f>
        <v>16.5714689757163</v>
      </c>
      <c r="N29" s="52"/>
      <c r="O29" s="55" t="s">
        <v>93</v>
      </c>
      <c r="P29" s="56" t="n">
        <f aca="false">+($G$1*B92)/$F92</f>
        <v>92.8729996445869</v>
      </c>
      <c r="Q29" s="56" t="n">
        <f aca="false">+($G$1*C92)/$F92</f>
        <v>2.21694535356137</v>
      </c>
      <c r="R29" s="56" t="n">
        <f aca="false">+($G$1*D92)/$F92</f>
        <v>2.86050684424178</v>
      </c>
      <c r="S29" s="56" t="n">
        <f aca="false">+($G$1*E92)/$F92</f>
        <v>2.04954815760998</v>
      </c>
    </row>
    <row r="30" customFormat="false" ht="18.75" hidden="false" customHeight="false" outlineLevel="0" collapsed="false">
      <c r="A30" s="41" t="s">
        <v>45</v>
      </c>
      <c r="B30" s="50" t="n">
        <v>2.05023877120582</v>
      </c>
      <c r="C30" s="50" t="n">
        <v>13.2579616865455</v>
      </c>
      <c r="D30" s="50" t="n">
        <v>15.9192026457433</v>
      </c>
      <c r="E30" s="50" t="n">
        <v>6.59135844620896</v>
      </c>
      <c r="F30" s="50" t="n">
        <f aca="false">+SUM(B30:E30)</f>
        <v>37.8187615497036</v>
      </c>
      <c r="I30" s="55" t="s">
        <v>44</v>
      </c>
      <c r="J30" s="52" t="n">
        <f aca="false">+($G$1*B29)/$F29</f>
        <v>5.28433270576627</v>
      </c>
      <c r="K30" s="52" t="n">
        <f aca="false">+($G$1*C29)/$F29</f>
        <v>36.2529036427862</v>
      </c>
      <c r="L30" s="52" t="n">
        <f aca="false">+($G$1*D29)/$F29</f>
        <v>41.5200128135672</v>
      </c>
      <c r="M30" s="52" t="n">
        <f aca="false">+($G$1*E29)/$F29</f>
        <v>16.9427508378803</v>
      </c>
      <c r="N30" s="52"/>
      <c r="O30" s="55" t="s">
        <v>94</v>
      </c>
      <c r="P30" s="56" t="n">
        <f aca="false">+($G$1*B93)/$F93</f>
        <v>91.3697109618454</v>
      </c>
      <c r="Q30" s="56" t="n">
        <f aca="false">+($G$1*C93)/$F93</f>
        <v>2.41071585207108</v>
      </c>
      <c r="R30" s="56" t="n">
        <f aca="false">+($G$1*D93)/$F93</f>
        <v>2.98066555921831</v>
      </c>
      <c r="S30" s="56" t="n">
        <f aca="false">+($G$1*E93)/$F93</f>
        <v>3.23890762686526</v>
      </c>
    </row>
    <row r="31" customFormat="false" ht="18.75" hidden="false" customHeight="false" outlineLevel="0" collapsed="false">
      <c r="A31" s="41" t="s">
        <v>46</v>
      </c>
      <c r="B31" s="50" t="n">
        <v>10.2495102175043</v>
      </c>
      <c r="C31" s="50" t="n">
        <v>6.08021681733738</v>
      </c>
      <c r="D31" s="50" t="n">
        <v>9.57222939355305</v>
      </c>
      <c r="E31" s="50" t="n">
        <v>5.21450887750775</v>
      </c>
      <c r="F31" s="50" t="n">
        <f aca="false">+SUM(B31:E31)</f>
        <v>31.1164653059025</v>
      </c>
      <c r="I31" s="55" t="s">
        <v>45</v>
      </c>
      <c r="J31" s="52" t="n">
        <f aca="false">+($G$1*B30)/$F30</f>
        <v>5.421221338809</v>
      </c>
      <c r="K31" s="52" t="n">
        <f aca="false">+($G$1*C30)/$F30</f>
        <v>35.0565728312417</v>
      </c>
      <c r="L31" s="52" t="n">
        <f aca="false">+($G$1*D30)/$F30</f>
        <v>42.0934001892722</v>
      </c>
      <c r="M31" s="52" t="n">
        <f aca="false">+($G$1*E30)/$F30</f>
        <v>17.4288056406771</v>
      </c>
      <c r="N31" s="52"/>
      <c r="O31" s="55" t="s">
        <v>95</v>
      </c>
      <c r="P31" s="56" t="n">
        <f aca="false">+($G$1*B94)/$F94</f>
        <v>91.267540024339</v>
      </c>
      <c r="Q31" s="56" t="n">
        <f aca="false">+($G$1*C94)/$F94</f>
        <v>2.68667652837874</v>
      </c>
      <c r="R31" s="56" t="n">
        <f aca="false">+($G$1*D94)/$F94</f>
        <v>3.28667253794207</v>
      </c>
      <c r="S31" s="56" t="n">
        <f aca="false">+($G$1*E94)/$F94</f>
        <v>2.75911090934018</v>
      </c>
    </row>
    <row r="32" customFormat="false" ht="18.75" hidden="false" customHeight="false" outlineLevel="0" collapsed="false">
      <c r="A32" s="41" t="s">
        <v>47</v>
      </c>
      <c r="B32" s="50" t="n">
        <v>28.9112573068898</v>
      </c>
      <c r="C32" s="50" t="n">
        <v>6.05731109144214</v>
      </c>
      <c r="D32" s="50" t="n">
        <v>9.75359030901726</v>
      </c>
      <c r="E32" s="50" t="n">
        <v>6.1136775277971</v>
      </c>
      <c r="F32" s="50" t="n">
        <f aca="false">+SUM(B32:E32)</f>
        <v>50.8358362351463</v>
      </c>
      <c r="I32" s="55" t="s">
        <v>46</v>
      </c>
      <c r="J32" s="52" t="n">
        <f aca="false">+($G$1*B31)/$F31</f>
        <v>32.9391854657735</v>
      </c>
      <c r="K32" s="52" t="n">
        <f aca="false">+($G$1*C31)/$F31</f>
        <v>19.5401912060494</v>
      </c>
      <c r="L32" s="52" t="n">
        <f aca="false">+($G$1*D31)/$F31</f>
        <v>30.7625859796399</v>
      </c>
      <c r="M32" s="52" t="n">
        <f aca="false">+($G$1*E31)/$F31</f>
        <v>16.7580373485372</v>
      </c>
      <c r="N32" s="52"/>
      <c r="O32" s="55" t="s">
        <v>96</v>
      </c>
      <c r="P32" s="56" t="n">
        <f aca="false">+($G$1*B95)/$F95</f>
        <v>95.0835432674032</v>
      </c>
      <c r="Q32" s="56" t="n">
        <f aca="false">+($G$1*C95)/$F95</f>
        <v>1.85573809212884</v>
      </c>
      <c r="R32" s="56" t="n">
        <f aca="false">+($G$1*D95)/$F95</f>
        <v>1.52522225808444</v>
      </c>
      <c r="S32" s="56" t="n">
        <f aca="false">+($G$1*E95)/$F95</f>
        <v>1.5354963823835</v>
      </c>
      <c r="T32" s="61"/>
      <c r="U32" s="61"/>
      <c r="V32" s="61"/>
      <c r="W32" s="61"/>
      <c r="X32" s="61"/>
      <c r="Y32" s="61"/>
      <c r="Z32" s="61"/>
      <c r="AA32" s="61"/>
    </row>
    <row r="33" customFormat="false" ht="18.75" hidden="false" customHeight="false" outlineLevel="0" collapsed="false">
      <c r="A33" s="41" t="s">
        <v>48</v>
      </c>
      <c r="B33" s="50" t="n">
        <v>22.6201446961784</v>
      </c>
      <c r="C33" s="50" t="n">
        <v>12.7268046550364</v>
      </c>
      <c r="D33" s="50" t="n">
        <v>18.8205574303253</v>
      </c>
      <c r="E33" s="50" t="n">
        <v>9.76437997178647</v>
      </c>
      <c r="F33" s="50" t="n">
        <f aca="false">+SUM(B33:E33)</f>
        <v>63.9318867533266</v>
      </c>
      <c r="I33" s="55" t="s">
        <v>47</v>
      </c>
      <c r="J33" s="52" t="n">
        <f aca="false">+($G$1*B32)/$F32</f>
        <v>56.8718043176429</v>
      </c>
      <c r="K33" s="52" t="n">
        <f aca="false">+($G$1*C32)/$F32</f>
        <v>11.9154351340331</v>
      </c>
      <c r="L33" s="52" t="n">
        <f aca="false">+($G$1*D32)/$F32</f>
        <v>19.186446080873</v>
      </c>
      <c r="M33" s="52" t="n">
        <f aca="false">+($G$1*E32)/$F32</f>
        <v>12.026314467451</v>
      </c>
      <c r="N33" s="52"/>
      <c r="O33" s="53" t="s">
        <v>128</v>
      </c>
      <c r="P33" s="53"/>
      <c r="Q33" s="53"/>
      <c r="R33" s="53"/>
      <c r="S33" s="53"/>
    </row>
    <row r="34" customFormat="false" ht="18.75" hidden="false" customHeight="false" outlineLevel="0" collapsed="false">
      <c r="A34" s="41" t="s">
        <v>49</v>
      </c>
      <c r="B34" s="50" t="n">
        <v>51.7010924287639</v>
      </c>
      <c r="C34" s="50" t="n">
        <v>14.4752785300858</v>
      </c>
      <c r="D34" s="50" t="n">
        <v>24.0448582948828</v>
      </c>
      <c r="E34" s="50" t="n">
        <v>14.8000713412578</v>
      </c>
      <c r="F34" s="50" t="n">
        <f aca="false">+SUM(B34:E34)</f>
        <v>105.02130059499</v>
      </c>
      <c r="I34" s="55" t="s">
        <v>48</v>
      </c>
      <c r="J34" s="52" t="n">
        <f aca="false">+($G$1*B33)/$F33</f>
        <v>35.381631678501</v>
      </c>
      <c r="K34" s="52" t="n">
        <f aca="false">+($G$1*C33)/$F33</f>
        <v>19.9068184928457</v>
      </c>
      <c r="L34" s="52" t="n">
        <f aca="false">+($G$1*D33)/$F33</f>
        <v>29.4384514302576</v>
      </c>
      <c r="M34" s="52" t="n">
        <f aca="false">+($G$1*E33)/$F33</f>
        <v>15.2730983983957</v>
      </c>
      <c r="N34" s="52"/>
      <c r="O34" s="55" t="s">
        <v>98</v>
      </c>
      <c r="P34" s="56" t="n">
        <f aca="false">+($G$1*B43)/$F43</f>
        <v>90.3291994996818</v>
      </c>
      <c r="Q34" s="56" t="n">
        <f aca="false">+($G$1*C43)/$F43</f>
        <v>3.46865517380413</v>
      </c>
      <c r="R34" s="56" t="n">
        <f aca="false">+($G$1*D43)/$F43</f>
        <v>3.79086227666794</v>
      </c>
      <c r="S34" s="56" t="n">
        <f aca="false">+($G$1*E43)/$F43</f>
        <v>2.41128304984619</v>
      </c>
    </row>
    <row r="35" customFormat="false" ht="18.75" hidden="false" customHeight="false" outlineLevel="0" collapsed="false">
      <c r="A35" s="41" t="s">
        <v>50</v>
      </c>
      <c r="B35" s="50" t="n">
        <v>41.1364923920929</v>
      </c>
      <c r="C35" s="50" t="n">
        <v>10.3295460121707</v>
      </c>
      <c r="D35" s="50" t="n">
        <v>18.830576272265</v>
      </c>
      <c r="E35" s="50" t="n">
        <v>12.7311653534927</v>
      </c>
      <c r="F35" s="50" t="n">
        <f aca="false">+SUM(B35:E35)</f>
        <v>83.0277800300213</v>
      </c>
      <c r="I35" s="55" t="s">
        <v>49</v>
      </c>
      <c r="J35" s="52" t="n">
        <f aca="false">+($G$1*B34)/$F34</f>
        <v>49.2291488829935</v>
      </c>
      <c r="K35" s="52" t="n">
        <f aca="false">+($G$1*C34)/$F34</f>
        <v>13.7831834571436</v>
      </c>
      <c r="L35" s="52" t="n">
        <f aca="false">+($G$1*D34)/$F34</f>
        <v>22.8952204540017</v>
      </c>
      <c r="M35" s="52" t="n">
        <f aca="false">+($G$1*E34)/$F34</f>
        <v>14.0924472058612</v>
      </c>
      <c r="N35" s="52"/>
      <c r="O35" s="55" t="s">
        <v>99</v>
      </c>
      <c r="P35" s="56" t="n">
        <f aca="false">+($G$1*B62)/$F62</f>
        <v>53.4234152149907</v>
      </c>
      <c r="Q35" s="56" t="n">
        <f aca="false">+($G$1*C62)/$F62</f>
        <v>17.011343810088</v>
      </c>
      <c r="R35" s="56" t="n">
        <f aca="false">+($G$1*D62)/$F62</f>
        <v>20.7450054691593</v>
      </c>
      <c r="S35" s="56" t="n">
        <f aca="false">+($G$1*E62)/$F62</f>
        <v>8.820235505762</v>
      </c>
    </row>
    <row r="36" customFormat="false" ht="18.75" hidden="false" customHeight="false" outlineLevel="0" collapsed="false">
      <c r="A36" s="41" t="s">
        <v>51</v>
      </c>
      <c r="B36" s="50" t="n">
        <v>29.9505116196608</v>
      </c>
      <c r="C36" s="50" t="n">
        <v>7.40321517705723</v>
      </c>
      <c r="D36" s="50" t="n">
        <v>12.5061636391594</v>
      </c>
      <c r="E36" s="50" t="n">
        <v>8.58722124015267</v>
      </c>
      <c r="F36" s="50" t="n">
        <f aca="false">+SUM(B36:E36)</f>
        <v>58.4471116760302</v>
      </c>
      <c r="I36" s="55" t="s">
        <v>50</v>
      </c>
      <c r="J36" s="52" t="n">
        <f aca="false">+($G$1*B35)/$F35</f>
        <v>49.545456204199</v>
      </c>
      <c r="K36" s="52" t="n">
        <f aca="false">+($G$1*C35)/$F35</f>
        <v>12.4410721428848</v>
      </c>
      <c r="L36" s="52" t="n">
        <f aca="false">+($G$1*D35)/$F35</f>
        <v>22.6798503650901</v>
      </c>
      <c r="M36" s="52" t="n">
        <f aca="false">+($G$1*E35)/$F35</f>
        <v>15.3336212878261</v>
      </c>
      <c r="N36" s="52"/>
      <c r="O36" s="55" t="s">
        <v>100</v>
      </c>
      <c r="P36" s="56" t="n">
        <f aca="false">+($G$1*B63)/$F63</f>
        <v>71.8199213354454</v>
      </c>
      <c r="Q36" s="56" t="n">
        <f aca="false">+($G$1*C63)/$F63</f>
        <v>8.6162491584358</v>
      </c>
      <c r="R36" s="56" t="n">
        <f aca="false">+($G$1*D63)/$F63</f>
        <v>12.0318741877245</v>
      </c>
      <c r="S36" s="56" t="n">
        <f aca="false">+($G$1*E63)/$F63</f>
        <v>7.53195531839427</v>
      </c>
    </row>
    <row r="37" customFormat="false" ht="18.75" hidden="false" customHeight="false" outlineLevel="0" collapsed="false">
      <c r="A37" s="41" t="s">
        <v>52</v>
      </c>
      <c r="B37" s="50" t="n">
        <v>21.1956135708609</v>
      </c>
      <c r="C37" s="50" t="n">
        <v>4.69784570689894</v>
      </c>
      <c r="D37" s="50" t="n">
        <v>7.21899782700505</v>
      </c>
      <c r="E37" s="50" t="n">
        <v>4.75349795252571</v>
      </c>
      <c r="F37" s="50" t="n">
        <f aca="false">+SUM(B37:E37)</f>
        <v>37.8659550572906</v>
      </c>
      <c r="I37" s="55" t="s">
        <v>51</v>
      </c>
      <c r="J37" s="52" t="n">
        <f aca="false">+($G$1*B36)/$F36</f>
        <v>51.2437839284091</v>
      </c>
      <c r="K37" s="52" t="n">
        <f aca="false">+($G$1*C36)/$F36</f>
        <v>12.6665201491785</v>
      </c>
      <c r="L37" s="52" t="n">
        <f aca="false">+($G$1*D36)/$F36</f>
        <v>21.3974023361164</v>
      </c>
      <c r="M37" s="52" t="n">
        <f aca="false">+($G$1*E36)/$F36</f>
        <v>14.692293586296</v>
      </c>
      <c r="N37" s="52"/>
      <c r="O37" s="55" t="s">
        <v>101</v>
      </c>
      <c r="P37" s="56" t="n">
        <f aca="false">+($G$1*B65)/$F65</f>
        <v>67.8064337380969</v>
      </c>
      <c r="Q37" s="56" t="n">
        <f aca="false">+($G$1*C65)/$F65</f>
        <v>10.5840052339703</v>
      </c>
      <c r="R37" s="56" t="n">
        <f aca="false">+($G$1*D65)/$F65</f>
        <v>13.9341550532154</v>
      </c>
      <c r="S37" s="56" t="n">
        <f aca="false">+($G$1*E65)/$F65</f>
        <v>7.67540597471737</v>
      </c>
    </row>
    <row r="38" customFormat="false" ht="18.75" hidden="false" customHeight="false" outlineLevel="0" collapsed="false">
      <c r="A38" s="41" t="s">
        <v>53</v>
      </c>
      <c r="B38" s="50" t="n">
        <v>12.763395297159</v>
      </c>
      <c r="C38" s="50" t="n">
        <v>17.32524544348</v>
      </c>
      <c r="D38" s="50" t="n">
        <v>19.952736725096</v>
      </c>
      <c r="E38" s="50" t="n">
        <v>9.26603652316915</v>
      </c>
      <c r="F38" s="50" t="n">
        <f aca="false">+SUM(B38:E38)</f>
        <v>59.3074139889042</v>
      </c>
      <c r="I38" s="55" t="s">
        <v>52</v>
      </c>
      <c r="J38" s="52" t="n">
        <f aca="false">+($G$1*B37)/$F37</f>
        <v>55.9753835306472</v>
      </c>
      <c r="K38" s="52" t="n">
        <f aca="false">+($G$1*C37)/$F37</f>
        <v>12.4065158261324</v>
      </c>
      <c r="L38" s="52" t="n">
        <f aca="false">+($G$1*D37)/$F37</f>
        <v>19.0646130966004</v>
      </c>
      <c r="M38" s="52" t="n">
        <f aca="false">+($G$1*E37)/$F37</f>
        <v>12.55348754662</v>
      </c>
      <c r="N38" s="56"/>
      <c r="O38" s="55" t="s">
        <v>102</v>
      </c>
      <c r="P38" s="56" t="n">
        <f aca="false">+($G$1*B66)/$F66</f>
        <v>42.0333465194903</v>
      </c>
      <c r="Q38" s="56" t="n">
        <f aca="false">+($G$1*C66)/$F66</f>
        <v>21.5036628589422</v>
      </c>
      <c r="R38" s="56" t="n">
        <f aca="false">+($G$1*D66)/$F66</f>
        <v>26.0801738084353</v>
      </c>
      <c r="S38" s="56" t="n">
        <f aca="false">+($G$1*E66)/$F66</f>
        <v>10.3828168131322</v>
      </c>
    </row>
    <row r="39" customFormat="false" ht="18.75" hidden="false" customHeight="false" outlineLevel="0" collapsed="false">
      <c r="A39" s="41"/>
      <c r="F39" s="50"/>
      <c r="I39" s="55" t="s">
        <v>53</v>
      </c>
      <c r="J39" s="56" t="n">
        <f aca="false">+($G$1*B38)/$F38</f>
        <v>21.5207415712763</v>
      </c>
      <c r="K39" s="56" t="n">
        <f aca="false">+($G$1*C38)/$F38</f>
        <v>29.2126131932196</v>
      </c>
      <c r="L39" s="56" t="n">
        <f aca="false">+($G$1*D38)/$F38</f>
        <v>33.6429046271162</v>
      </c>
      <c r="M39" s="56" t="n">
        <f aca="false">+($G$1*E38)/$F38</f>
        <v>15.6237406083879</v>
      </c>
      <c r="N39" s="52"/>
      <c r="O39" s="55" t="s">
        <v>103</v>
      </c>
      <c r="P39" s="56" t="n">
        <f aca="false">+($G$1*B68)/$F68</f>
        <v>66.5433862234903</v>
      </c>
      <c r="Q39" s="56" t="n">
        <f aca="false">+($G$1*C68)/$F68</f>
        <v>10.1615305831305</v>
      </c>
      <c r="R39" s="56" t="n">
        <f aca="false">+($G$1*D68)/$F68</f>
        <v>13.7801642540382</v>
      </c>
      <c r="S39" s="56" t="n">
        <f aca="false">+($G$1*E68)/$F68</f>
        <v>9.51491893934109</v>
      </c>
    </row>
    <row r="40" customFormat="false" ht="18.75" hidden="false" customHeight="false" outlineLevel="0" collapsed="false">
      <c r="A40" s="41" t="s">
        <v>66</v>
      </c>
      <c r="B40" s="50" t="n">
        <v>162.580089568092</v>
      </c>
      <c r="C40" s="50" t="n">
        <v>4.20429150224828</v>
      </c>
      <c r="D40" s="50" t="n">
        <v>4.2158583328045</v>
      </c>
      <c r="E40" s="50" t="n">
        <v>3.85724382159366</v>
      </c>
      <c r="F40" s="50" t="n">
        <f aca="false">+SUM(B40:E40)</f>
        <v>174.857483224738</v>
      </c>
      <c r="I40" s="55" t="s">
        <v>54</v>
      </c>
      <c r="J40" s="56" t="n">
        <f aca="false">+($G$1*B44)/$F44</f>
        <v>58.1483709706014</v>
      </c>
      <c r="K40" s="56" t="n">
        <f aca="false">+($G$1*C44)/$F44</f>
        <v>11.5635939764422</v>
      </c>
      <c r="L40" s="56" t="n">
        <f aca="false">+($G$1*D44)/$F44</f>
        <v>19.1697797533957</v>
      </c>
      <c r="M40" s="56" t="n">
        <f aca="false">+($G$1*E44)/$F44</f>
        <v>11.1182552995606</v>
      </c>
      <c r="N40" s="62"/>
      <c r="O40" s="55" t="s">
        <v>104</v>
      </c>
      <c r="P40" s="56" t="n">
        <f aca="false">+($G$1*B69)/$F69</f>
        <v>70.0439143280403</v>
      </c>
      <c r="Q40" s="56" t="n">
        <f aca="false">+($G$1*C69)/$F69</f>
        <v>11.0788232165829</v>
      </c>
      <c r="R40" s="56" t="n">
        <f aca="false">+($G$1*D69)/$F69</f>
        <v>12.0602884384443</v>
      </c>
      <c r="S40" s="56" t="n">
        <f aca="false">+($G$1*E69)/$F69</f>
        <v>6.81697401693246</v>
      </c>
    </row>
    <row r="41" customFormat="false" ht="18.75" hidden="false" customHeight="false" outlineLevel="0" collapsed="false">
      <c r="A41" s="41" t="s">
        <v>67</v>
      </c>
      <c r="B41" s="50" t="n">
        <v>160.870776359698</v>
      </c>
      <c r="C41" s="50" t="n">
        <v>5.12396537062405</v>
      </c>
      <c r="D41" s="50" t="n">
        <v>6.00090001085099</v>
      </c>
      <c r="E41" s="50" t="n">
        <v>4.56054063250296</v>
      </c>
      <c r="F41" s="50" t="n">
        <f aca="false">+SUM(B41:E41)</f>
        <v>176.556182373676</v>
      </c>
      <c r="I41" s="55" t="s">
        <v>55</v>
      </c>
      <c r="J41" s="56" t="n">
        <f aca="false">+($G$1*B45)/$F45</f>
        <v>52.0122202265584</v>
      </c>
      <c r="K41" s="56" t="n">
        <f aca="false">+($G$1*C45)/$F45</f>
        <v>15.2140889376187</v>
      </c>
      <c r="L41" s="56" t="n">
        <f aca="false">+($G$1*D45)/$F45</f>
        <v>22.0996396586511</v>
      </c>
      <c r="M41" s="56" t="n">
        <f aca="false">+($G$1*E45)/$F45</f>
        <v>10.6740511771718</v>
      </c>
      <c r="N41" s="62"/>
      <c r="O41" s="55" t="s">
        <v>105</v>
      </c>
      <c r="P41" s="56" t="n">
        <f aca="false">+($G$1*B70)/$F70</f>
        <v>48.9342802428171</v>
      </c>
      <c r="Q41" s="56" t="n">
        <f aca="false">+($G$1*C70)/$F70</f>
        <v>16.4596120455817</v>
      </c>
      <c r="R41" s="56" t="n">
        <f aca="false">+($G$1*D70)/$F70</f>
        <v>23.680329745587</v>
      </c>
      <c r="S41" s="56" t="n">
        <f aca="false">+($G$1*E70)/$F70</f>
        <v>10.9257779660143</v>
      </c>
    </row>
    <row r="42" customFormat="false" ht="18.75" hidden="false" customHeight="false" outlineLevel="0" collapsed="false">
      <c r="A42" s="41" t="s">
        <v>69</v>
      </c>
      <c r="B42" s="50" t="n">
        <v>212.591040126683</v>
      </c>
      <c r="C42" s="50" t="n">
        <v>13.0014695802915</v>
      </c>
      <c r="D42" s="50" t="n">
        <v>14.4555070908156</v>
      </c>
      <c r="E42" s="50" t="n">
        <v>9.27450802982546</v>
      </c>
      <c r="F42" s="50" t="n">
        <f aca="false">+SUM(B42:E42)</f>
        <v>249.322524827615</v>
      </c>
      <c r="I42" s="55" t="s">
        <v>56</v>
      </c>
      <c r="J42" s="56" t="n">
        <f aca="false">+($G$1*B46)/$F46</f>
        <v>29.6521849301501</v>
      </c>
      <c r="K42" s="56" t="n">
        <f aca="false">+($G$1*C46)/$F46</f>
        <v>24.6458006878109</v>
      </c>
      <c r="L42" s="56" t="n">
        <f aca="false">+($G$1*D46)/$F46</f>
        <v>31.3673327187074</v>
      </c>
      <c r="M42" s="56" t="n">
        <f aca="false">+($G$1*E46)/$F46</f>
        <v>14.3346816633316</v>
      </c>
      <c r="N42" s="62"/>
      <c r="O42" s="55" t="s">
        <v>106</v>
      </c>
      <c r="P42" s="56" t="n">
        <f aca="false">+($G$1*B71)/$F71</f>
        <v>72.0233549753377</v>
      </c>
      <c r="Q42" s="56" t="n">
        <f aca="false">+($G$1*C71)/$F71</f>
        <v>8.26344623062082</v>
      </c>
      <c r="R42" s="56" t="n">
        <f aca="false">+($G$1*D71)/$F71</f>
        <v>12.5671866763907</v>
      </c>
      <c r="S42" s="56" t="n">
        <f aca="false">+($G$1*E71)/$F71</f>
        <v>7.14601211765087</v>
      </c>
      <c r="T42" s="61"/>
      <c r="U42" s="61"/>
      <c r="V42" s="61"/>
      <c r="W42" s="61"/>
      <c r="X42" s="61"/>
      <c r="Y42" s="61"/>
      <c r="Z42" s="61"/>
      <c r="AA42" s="61"/>
    </row>
    <row r="43" customFormat="false" ht="18.75" hidden="false" customHeight="false" outlineLevel="0" collapsed="false">
      <c r="A43" s="41" t="s">
        <v>98</v>
      </c>
      <c r="B43" s="50" t="n">
        <v>363.53185746036</v>
      </c>
      <c r="C43" s="50" t="n">
        <v>13.9596793197193</v>
      </c>
      <c r="D43" s="50" t="n">
        <v>15.2564089181191</v>
      </c>
      <c r="E43" s="50" t="n">
        <v>9.70426186469589</v>
      </c>
      <c r="F43" s="50" t="n">
        <f aca="false">+SUM(B43:E43)</f>
        <v>402.452207562894</v>
      </c>
      <c r="I43" s="55" t="s">
        <v>57</v>
      </c>
      <c r="J43" s="56" t="n">
        <f aca="false">+($G$1*B47)/$F47</f>
        <v>47.0530602829373</v>
      </c>
      <c r="K43" s="56" t="n">
        <f aca="false">+($G$1*C47)/$F47</f>
        <v>15.4355906556848</v>
      </c>
      <c r="L43" s="56" t="n">
        <f aca="false">+($G$1*D47)/$F47</f>
        <v>23.966060373073</v>
      </c>
      <c r="M43" s="56" t="n">
        <f aca="false">+($G$1*E47)/$F47</f>
        <v>13.5452886883049</v>
      </c>
      <c r="N43" s="62"/>
      <c r="O43" s="53" t="s">
        <v>129</v>
      </c>
      <c r="P43" s="53"/>
      <c r="Q43" s="53"/>
      <c r="R43" s="53"/>
      <c r="S43" s="53"/>
    </row>
    <row r="44" customFormat="false" ht="18.75" hidden="false" customHeight="false" outlineLevel="0" collapsed="false">
      <c r="A44" s="41" t="s">
        <v>54</v>
      </c>
      <c r="B44" s="50" t="n">
        <v>79.6522137493193</v>
      </c>
      <c r="C44" s="50" t="n">
        <v>15.8399254140342</v>
      </c>
      <c r="D44" s="50" t="n">
        <v>26.2589539304003</v>
      </c>
      <c r="E44" s="50" t="n">
        <v>15.2298960892274</v>
      </c>
      <c r="F44" s="50" t="n">
        <f aca="false">+SUM(B44:E44)</f>
        <v>136.980989182981</v>
      </c>
      <c r="I44" s="55" t="s">
        <v>58</v>
      </c>
      <c r="J44" s="56" t="n">
        <f aca="false">+($G$1*B48)/$F48</f>
        <v>52.437356311753</v>
      </c>
      <c r="K44" s="56" t="n">
        <f aca="false">+($G$1*C48)/$F48</f>
        <v>12.5219254440331</v>
      </c>
      <c r="L44" s="56" t="n">
        <f aca="false">+($G$1*D48)/$F48</f>
        <v>20.7327548234305</v>
      </c>
      <c r="M44" s="56" t="n">
        <f aca="false">+($G$1*E48)/$F48</f>
        <v>14.3079634207834</v>
      </c>
      <c r="N44" s="62"/>
      <c r="O44" s="55" t="s">
        <v>108</v>
      </c>
      <c r="P44" s="56" t="n">
        <f aca="false">+($G$1*B55)/$F55</f>
        <v>49.9901321809108</v>
      </c>
      <c r="Q44" s="56" t="n">
        <f aca="false">+($G$1*C55)/$F55</f>
        <v>17.7178482114351</v>
      </c>
      <c r="R44" s="56" t="n">
        <f aca="false">+($G$1*D55)/$F55</f>
        <v>22.7603737766624</v>
      </c>
      <c r="S44" s="56" t="n">
        <f aca="false">+($G$1*E55)/$F55</f>
        <v>9.53164583099173</v>
      </c>
    </row>
    <row r="45" customFormat="false" ht="18.75" hidden="false" customHeight="false" outlineLevel="0" collapsed="false">
      <c r="A45" s="41" t="s">
        <v>55</v>
      </c>
      <c r="B45" s="50" t="n">
        <v>52.1992037196693</v>
      </c>
      <c r="C45" s="50" t="n">
        <v>15.2687834590535</v>
      </c>
      <c r="D45" s="50" t="n">
        <v>22.1790876768642</v>
      </c>
      <c r="E45" s="50" t="n">
        <v>10.7124243011427</v>
      </c>
      <c r="F45" s="50" t="n">
        <f aca="false">+SUM(B45:E45)</f>
        <v>100.35949915673</v>
      </c>
      <c r="I45" s="55" t="s">
        <v>59</v>
      </c>
      <c r="J45" s="56" t="n">
        <f aca="false">+($G$1*B49)/$F49</f>
        <v>12.278046644459</v>
      </c>
      <c r="K45" s="56" t="n">
        <f aca="false">+($G$1*C49)/$F49</f>
        <v>32.9068070829682</v>
      </c>
      <c r="L45" s="56" t="n">
        <f aca="false">+($G$1*D49)/$F49</f>
        <v>39.0317746192655</v>
      </c>
      <c r="M45" s="56" t="n">
        <f aca="false">+($G$1*E49)/$F49</f>
        <v>15.7833716533073</v>
      </c>
      <c r="N45" s="62"/>
      <c r="O45" s="55" t="s">
        <v>109</v>
      </c>
      <c r="P45" s="56" t="n">
        <f aca="false">+($G$1*B56)/$F56</f>
        <v>53.8489034307604</v>
      </c>
      <c r="Q45" s="56" t="n">
        <f aca="false">+($G$1*C56)/$F56</f>
        <v>18.3081089244191</v>
      </c>
      <c r="R45" s="56" t="n">
        <f aca="false">+($G$1*D56)/$F56</f>
        <v>19.5610445858991</v>
      </c>
      <c r="S45" s="56" t="n">
        <f aca="false">+($G$1*E56)/$F56</f>
        <v>8.28194305892146</v>
      </c>
    </row>
    <row r="46" customFormat="false" ht="18.75" hidden="false" customHeight="false" outlineLevel="0" collapsed="false">
      <c r="A46" s="41" t="s">
        <v>56</v>
      </c>
      <c r="B46" s="50" t="n">
        <v>5.30624774917209</v>
      </c>
      <c r="C46" s="50" t="n">
        <v>4.41035710300281</v>
      </c>
      <c r="D46" s="50" t="n">
        <v>5.61317282447323</v>
      </c>
      <c r="E46" s="50" t="n">
        <v>2.56518608967028</v>
      </c>
      <c r="F46" s="50" t="n">
        <f aca="false">+SUM(B46:E46)</f>
        <v>17.8949637663184</v>
      </c>
      <c r="I46" s="55" t="s">
        <v>60</v>
      </c>
      <c r="J46" s="56" t="n">
        <f aca="false">+($G$1*B50)/$F50</f>
        <v>24.2271060413864</v>
      </c>
      <c r="K46" s="56" t="n">
        <f aca="false">+($G$1*C50)/$F50</f>
        <v>28.5784997894665</v>
      </c>
      <c r="L46" s="56" t="n">
        <f aca="false">+($G$1*D50)/$F50</f>
        <v>33.2954117464753</v>
      </c>
      <c r="M46" s="56" t="n">
        <f aca="false">+($G$1*E50)/$F50</f>
        <v>13.8989824226717</v>
      </c>
      <c r="N46" s="62"/>
      <c r="O46" s="55" t="s">
        <v>110</v>
      </c>
      <c r="P46" s="56" t="n">
        <f aca="false">+($G$1*B57)/$F57</f>
        <v>33.9803238156373</v>
      </c>
      <c r="Q46" s="56" t="n">
        <f aca="false">+($G$1*C57)/$F57</f>
        <v>23.7688309061607</v>
      </c>
      <c r="R46" s="56" t="n">
        <f aca="false">+($G$1*D57)/$F57</f>
        <v>30.5711319774752</v>
      </c>
      <c r="S46" s="56" t="n">
        <f aca="false">+($G$1*E57)/$F57</f>
        <v>11.6797133007269</v>
      </c>
    </row>
    <row r="47" customFormat="false" ht="18.75" hidden="false" customHeight="false" outlineLevel="0" collapsed="false">
      <c r="A47" s="41" t="s">
        <v>57</v>
      </c>
      <c r="B47" s="50" t="n">
        <v>160.793561074505</v>
      </c>
      <c r="C47" s="50" t="n">
        <v>52.7477612272529</v>
      </c>
      <c r="D47" s="50" t="n">
        <v>81.8987791472173</v>
      </c>
      <c r="E47" s="50" t="n">
        <v>46.2880669371587</v>
      </c>
      <c r="F47" s="50" t="n">
        <f aca="false">+SUM(B47:E47)</f>
        <v>341.728168386134</v>
      </c>
      <c r="I47" s="55" t="s">
        <v>61</v>
      </c>
      <c r="J47" s="56" t="n">
        <f aca="false">+($G$1*B51)/$F51</f>
        <v>36.1322275013593</v>
      </c>
      <c r="K47" s="56" t="n">
        <f aca="false">+($G$1*C51)/$F51</f>
        <v>21.5102818581987</v>
      </c>
      <c r="L47" s="56" t="n">
        <f aca="false">+($G$1*D51)/$F51</f>
        <v>28.4082150051632</v>
      </c>
      <c r="M47" s="56" t="n">
        <f aca="false">+($G$1*E51)/$F51</f>
        <v>13.9492756352788</v>
      </c>
      <c r="N47" s="62"/>
      <c r="O47" s="55" t="s">
        <v>111</v>
      </c>
      <c r="P47" s="56" t="n">
        <f aca="false">+($G$1*B58)/$F58</f>
        <v>41.3133081891081</v>
      </c>
      <c r="Q47" s="56" t="n">
        <f aca="false">+($G$1*C58)/$F58</f>
        <v>21.9965369430744</v>
      </c>
      <c r="R47" s="56" t="n">
        <f aca="false">+($G$1*D58)/$F58</f>
        <v>25.7531841175102</v>
      </c>
      <c r="S47" s="56" t="n">
        <f aca="false">+($G$1*E58)/$F58</f>
        <v>10.9369707503073</v>
      </c>
    </row>
    <row r="48" customFormat="false" ht="18.75" hidden="false" customHeight="false" outlineLevel="0" collapsed="false">
      <c r="A48" s="41" t="s">
        <v>58</v>
      </c>
      <c r="B48" s="50" t="n">
        <v>82.6442025688161</v>
      </c>
      <c r="C48" s="50" t="n">
        <v>19.7352539436916</v>
      </c>
      <c r="D48" s="50" t="n">
        <v>32.6759796823157</v>
      </c>
      <c r="E48" s="50" t="n">
        <v>22.5501495587297</v>
      </c>
      <c r="F48" s="50" t="n">
        <f aca="false">+SUM(B48:E48)</f>
        <v>157.605585753553</v>
      </c>
      <c r="I48" s="55" t="s">
        <v>62</v>
      </c>
      <c r="J48" s="56" t="n">
        <f aca="false">+($G$1*B52)/$F52</f>
        <v>33.887612331055</v>
      </c>
      <c r="K48" s="56" t="n">
        <f aca="false">+($G$1*C52)/$F52</f>
        <v>23.7079075429417</v>
      </c>
      <c r="L48" s="56" t="n">
        <f aca="false">+($G$1*D52)/$F52</f>
        <v>29.3168893957901</v>
      </c>
      <c r="M48" s="56" t="n">
        <f aca="false">+($G$1*E52)/$F52</f>
        <v>13.0875907302132</v>
      </c>
      <c r="N48" s="62"/>
      <c r="O48" s="55" t="s">
        <v>112</v>
      </c>
      <c r="P48" s="56" t="n">
        <f aca="false">+($G$1*B59)/$F59</f>
        <v>46.303874007414</v>
      </c>
      <c r="Q48" s="56" t="n">
        <f aca="false">+($G$1*C59)/$F59</f>
        <v>19.8196901672522</v>
      </c>
      <c r="R48" s="56" t="n">
        <f aca="false">+($G$1*D59)/$F59</f>
        <v>23.8205568032046</v>
      </c>
      <c r="S48" s="56" t="n">
        <f aca="false">+($G$1*E59)/$F59</f>
        <v>10.0558790221292</v>
      </c>
    </row>
    <row r="49" customFormat="false" ht="18.75" hidden="false" customHeight="false" outlineLevel="0" collapsed="false">
      <c r="A49" s="41" t="s">
        <v>59</v>
      </c>
      <c r="B49" s="50" t="n">
        <v>14.9976118753626</v>
      </c>
      <c r="C49" s="50" t="n">
        <v>40.195605618628</v>
      </c>
      <c r="D49" s="50" t="n">
        <v>47.6772424390939</v>
      </c>
      <c r="E49" s="50" t="n">
        <v>19.2793600639831</v>
      </c>
      <c r="F49" s="50" t="n">
        <f aca="false">+SUM(B49:E49)</f>
        <v>122.149819997068</v>
      </c>
      <c r="I49" s="55" t="s">
        <v>63</v>
      </c>
      <c r="J49" s="56" t="n">
        <f aca="false">+($G$1*B53)/$F53</f>
        <v>73.9514446827793</v>
      </c>
      <c r="K49" s="56" t="n">
        <f aca="false">+($G$1*C53)/$F53</f>
        <v>7.87021547812488</v>
      </c>
      <c r="L49" s="56" t="n">
        <f aca="false">+($G$1*D53)/$F53</f>
        <v>11.0067012373364</v>
      </c>
      <c r="M49" s="56" t="n">
        <f aca="false">+($G$1*E53)/$F53</f>
        <v>7.17163860175944</v>
      </c>
      <c r="N49" s="62"/>
      <c r="O49" s="55" t="s">
        <v>113</v>
      </c>
      <c r="P49" s="56" t="n">
        <f aca="false">+($G$1*B60)/$F60</f>
        <v>43.8780328721794</v>
      </c>
      <c r="Q49" s="56" t="n">
        <f aca="false">+($G$1*C60)/$F60</f>
        <v>20.9623553944688</v>
      </c>
      <c r="R49" s="56" t="n">
        <f aca="false">+($G$1*D60)/$F60</f>
        <v>25.3266225176419</v>
      </c>
      <c r="S49" s="56" t="n">
        <f aca="false">+($G$1*E60)/$F60</f>
        <v>9.83298921570983</v>
      </c>
    </row>
    <row r="50" customFormat="false" ht="18.75" hidden="false" customHeight="false" outlineLevel="0" collapsed="false">
      <c r="A50" s="41" t="s">
        <v>60</v>
      </c>
      <c r="B50" s="50" t="n">
        <v>21.8043829091559</v>
      </c>
      <c r="C50" s="50" t="n">
        <v>25.7206350322764</v>
      </c>
      <c r="D50" s="50" t="n">
        <v>29.9658533544194</v>
      </c>
      <c r="E50" s="50" t="n">
        <v>12.5090769930942</v>
      </c>
      <c r="F50" s="50" t="n">
        <f aca="false">+SUM(B50:E50)</f>
        <v>89.999948288946</v>
      </c>
      <c r="I50" s="63" t="s">
        <v>64</v>
      </c>
      <c r="J50" s="64" t="n">
        <f aca="false">+($G$1*B54)/$F54</f>
        <v>64.8963409017013</v>
      </c>
      <c r="K50" s="64" t="n">
        <f aca="false">+($G$1*C54)/$F54</f>
        <v>9.21240473095652</v>
      </c>
      <c r="L50" s="64" t="n">
        <f aca="false">+($G$1*D54)/$F54</f>
        <v>14.5898778153586</v>
      </c>
      <c r="M50" s="64" t="n">
        <f aca="false">+($G$1*E54)/$F54</f>
        <v>11.3013765519836</v>
      </c>
      <c r="N50" s="65"/>
      <c r="O50" s="63" t="s">
        <v>114</v>
      </c>
      <c r="P50" s="64" t="n">
        <f aca="false">+($G$1*B61)/$F61</f>
        <v>46.7094680201712</v>
      </c>
      <c r="Q50" s="64" t="n">
        <f aca="false">+($G$1*C61)/$F61</f>
        <v>21.7824859314677</v>
      </c>
      <c r="R50" s="64" t="n">
        <f aca="false">+($G$1*D61)/$F61</f>
        <v>22.9587775781017</v>
      </c>
      <c r="S50" s="64" t="n">
        <f aca="false">+($G$1*E61)/$F61</f>
        <v>8.54926847025948</v>
      </c>
    </row>
    <row r="51" customFormat="false" ht="18.75" hidden="false" customHeight="false" outlineLevel="0" collapsed="false">
      <c r="A51" s="41" t="s">
        <v>61</v>
      </c>
      <c r="B51" s="50" t="n">
        <v>30.3703644758524</v>
      </c>
      <c r="C51" s="50" t="n">
        <v>18.0801225163113</v>
      </c>
      <c r="D51" s="50" t="n">
        <v>23.8780696203334</v>
      </c>
      <c r="E51" s="50" t="n">
        <v>11.7248399701238</v>
      </c>
      <c r="F51" s="50" t="n">
        <f aca="false">+SUM(B51:E51)</f>
        <v>84.053396582621</v>
      </c>
      <c r="I51" s="66"/>
      <c r="J51" s="66"/>
      <c r="K51" s="66"/>
      <c r="L51" s="66"/>
      <c r="M51" s="66"/>
      <c r="N51" s="62"/>
      <c r="O51" s="0"/>
      <c r="P51" s="0"/>
      <c r="Q51" s="0"/>
      <c r="R51" s="0"/>
      <c r="S51" s="0"/>
    </row>
    <row r="52" customFormat="false" ht="18.75" hidden="false" customHeight="false" outlineLevel="0" collapsed="false">
      <c r="A52" s="41" t="s">
        <v>62</v>
      </c>
      <c r="B52" s="50" t="n">
        <v>48.7792673208331</v>
      </c>
      <c r="C52" s="50" t="n">
        <v>34.1261682398012</v>
      </c>
      <c r="D52" s="50" t="n">
        <v>42.1999747542562</v>
      </c>
      <c r="E52" s="50" t="n">
        <v>18.838833511728</v>
      </c>
      <c r="F52" s="50" t="n">
        <f aca="false">+SUM(B52:E52)</f>
        <v>143.944243826619</v>
      </c>
      <c r="I52" s="66"/>
      <c r="J52" s="66"/>
      <c r="K52" s="66"/>
      <c r="L52" s="66"/>
      <c r="M52" s="66"/>
      <c r="N52" s="62"/>
      <c r="O52" s="0"/>
      <c r="P52" s="0"/>
      <c r="Q52" s="0"/>
      <c r="R52" s="0"/>
      <c r="S52" s="0"/>
    </row>
    <row r="53" customFormat="false" ht="18.75" hidden="false" customHeight="false" outlineLevel="0" collapsed="false">
      <c r="A53" s="41" t="s">
        <v>63</v>
      </c>
      <c r="B53" s="50" t="n">
        <v>168.734666452334</v>
      </c>
      <c r="C53" s="50" t="n">
        <v>17.9574339528574</v>
      </c>
      <c r="D53" s="50" t="n">
        <v>25.1139388823181</v>
      </c>
      <c r="E53" s="50" t="n">
        <v>16.3634943519414</v>
      </c>
      <c r="F53" s="50" t="n">
        <f aca="false">+SUM(B53:E53)</f>
        <v>228.169533639451</v>
      </c>
      <c r="I53" s="66"/>
      <c r="J53" s="66"/>
      <c r="K53" s="66"/>
      <c r="L53" s="66"/>
      <c r="M53" s="66"/>
      <c r="N53" s="62"/>
      <c r="O53" s="0"/>
      <c r="P53" s="0"/>
      <c r="Q53" s="0"/>
      <c r="R53" s="0"/>
      <c r="S53" s="0"/>
    </row>
    <row r="54" customFormat="false" ht="18.75" hidden="false" customHeight="false" outlineLevel="0" collapsed="false">
      <c r="A54" s="41" t="s">
        <v>64</v>
      </c>
      <c r="B54" s="50" t="n">
        <v>49.3315705559738</v>
      </c>
      <c r="C54" s="50" t="n">
        <v>7.00289704567079</v>
      </c>
      <c r="D54" s="50" t="n">
        <v>11.0906343385615</v>
      </c>
      <c r="E54" s="50" t="n">
        <v>8.59084883689014</v>
      </c>
      <c r="F54" s="50" t="n">
        <f aca="false">+SUM(B54:E54)</f>
        <v>76.0159507770962</v>
      </c>
      <c r="I54" s="66"/>
      <c r="J54" s="66"/>
      <c r="K54" s="66"/>
      <c r="L54" s="66"/>
      <c r="M54" s="66"/>
      <c r="N54" s="62"/>
      <c r="O54" s="0"/>
      <c r="P54" s="0"/>
      <c r="Q54" s="0"/>
      <c r="R54" s="0"/>
      <c r="S54" s="0"/>
    </row>
    <row r="55" customFormat="false" ht="18.75" hidden="false" customHeight="false" outlineLevel="0" collapsed="false">
      <c r="A55" s="41" t="s">
        <v>108</v>
      </c>
      <c r="B55" s="50" t="n">
        <v>32.0401070551713</v>
      </c>
      <c r="C55" s="50" t="n">
        <v>11.3558762242767</v>
      </c>
      <c r="D55" s="50" t="n">
        <v>14.587775238939</v>
      </c>
      <c r="E55" s="50" t="n">
        <v>6.10910472754402</v>
      </c>
      <c r="F55" s="50" t="n">
        <f aca="false">+SUM(B55:E55)</f>
        <v>64.0928632459311</v>
      </c>
      <c r="I55" s="66"/>
      <c r="J55" s="66"/>
      <c r="K55" s="66"/>
      <c r="L55" s="66"/>
      <c r="M55" s="66"/>
      <c r="N55" s="62"/>
      <c r="O55" s="0"/>
      <c r="P55" s="0"/>
      <c r="Q55" s="0"/>
      <c r="R55" s="0"/>
      <c r="S55" s="0"/>
    </row>
    <row r="56" customFormat="false" ht="18.75" hidden="false" customHeight="false" outlineLevel="0" collapsed="false">
      <c r="A56" s="41" t="s">
        <v>109</v>
      </c>
      <c r="B56" s="50" t="n">
        <v>24.244249929122</v>
      </c>
      <c r="C56" s="50" t="n">
        <v>8.24281164915335</v>
      </c>
      <c r="D56" s="50" t="n">
        <v>8.80691757121898</v>
      </c>
      <c r="E56" s="50" t="n">
        <v>3.72875740501247</v>
      </c>
      <c r="F56" s="50" t="n">
        <f aca="false">+SUM(B56:E56)</f>
        <v>45.0227365545068</v>
      </c>
      <c r="I56" s="66"/>
      <c r="J56" s="66"/>
      <c r="K56" s="66"/>
      <c r="L56" s="66"/>
      <c r="M56" s="66"/>
      <c r="N56" s="62"/>
      <c r="O56" s="0"/>
      <c r="P56" s="0"/>
      <c r="Q56" s="0"/>
      <c r="R56" s="0"/>
      <c r="S56" s="0"/>
    </row>
    <row r="57" customFormat="false" ht="18.75" hidden="false" customHeight="false" outlineLevel="0" collapsed="false">
      <c r="A57" s="41" t="s">
        <v>110</v>
      </c>
      <c r="B57" s="50" t="n">
        <v>21.4832230743775</v>
      </c>
      <c r="C57" s="50" t="n">
        <v>15.0272581080944</v>
      </c>
      <c r="D57" s="50" t="n">
        <v>19.3278454752718</v>
      </c>
      <c r="E57" s="50" t="n">
        <v>7.38421115836513</v>
      </c>
      <c r="F57" s="50" t="n">
        <f aca="false">+SUM(B57:E57)</f>
        <v>63.2225378161088</v>
      </c>
      <c r="I57" s="66"/>
      <c r="J57" s="66"/>
      <c r="K57" s="66"/>
      <c r="L57" s="66"/>
      <c r="M57" s="66"/>
      <c r="N57" s="62"/>
      <c r="O57" s="0"/>
      <c r="P57" s="0"/>
      <c r="Q57" s="0"/>
      <c r="R57" s="0"/>
      <c r="S57" s="0"/>
    </row>
    <row r="58" customFormat="false" ht="18.75" hidden="false" customHeight="false" outlineLevel="0" collapsed="false">
      <c r="A58" s="41" t="s">
        <v>111</v>
      </c>
      <c r="B58" s="50" t="n">
        <v>23.15415246861</v>
      </c>
      <c r="C58" s="50" t="n">
        <v>12.3280171084346</v>
      </c>
      <c r="D58" s="50" t="n">
        <v>14.4334399191548</v>
      </c>
      <c r="E58" s="50" t="n">
        <v>6.1296540847849</v>
      </c>
      <c r="F58" s="50" t="n">
        <f aca="false">+SUM(B58:E58)</f>
        <v>56.0452635809843</v>
      </c>
      <c r="I58" s="66"/>
      <c r="J58" s="66"/>
      <c r="K58" s="66"/>
      <c r="L58" s="66"/>
      <c r="M58" s="66"/>
      <c r="N58" s="62"/>
      <c r="O58" s="0"/>
      <c r="P58" s="0"/>
      <c r="Q58" s="0"/>
      <c r="R58" s="0"/>
      <c r="S58" s="0"/>
    </row>
    <row r="59" customFormat="false" ht="18.75" hidden="false" customHeight="false" outlineLevel="0" collapsed="false">
      <c r="A59" s="41" t="s">
        <v>112</v>
      </c>
      <c r="B59" s="50" t="n">
        <v>30.9858429247526</v>
      </c>
      <c r="C59" s="50" t="n">
        <v>13.2630329428032</v>
      </c>
      <c r="D59" s="50" t="n">
        <v>15.9403515862639</v>
      </c>
      <c r="E59" s="50" t="n">
        <v>6.72924014522242</v>
      </c>
      <c r="F59" s="50" t="n">
        <f aca="false">+SUM(B59:E59)</f>
        <v>66.9184675990421</v>
      </c>
      <c r="I59" s="66"/>
      <c r="J59" s="66"/>
      <c r="K59" s="66"/>
      <c r="L59" s="66"/>
      <c r="M59" s="66"/>
      <c r="N59" s="62"/>
      <c r="O59" s="66"/>
      <c r="P59" s="66"/>
      <c r="Q59" s="66"/>
      <c r="R59" s="66"/>
      <c r="S59" s="66"/>
    </row>
    <row r="60" customFormat="false" ht="18.75" hidden="false" customHeight="false" outlineLevel="0" collapsed="false">
      <c r="A60" s="41" t="s">
        <v>113</v>
      </c>
      <c r="B60" s="50" t="n">
        <v>62.0378726676662</v>
      </c>
      <c r="C60" s="50" t="n">
        <v>29.6380637337316</v>
      </c>
      <c r="D60" s="50" t="n">
        <v>35.8085739036796</v>
      </c>
      <c r="E60" s="50" t="n">
        <v>13.9025770522525</v>
      </c>
      <c r="F60" s="50" t="n">
        <f aca="false">+SUM(B60:E60)</f>
        <v>141.38708735733</v>
      </c>
      <c r="I60" s="66"/>
      <c r="J60" s="66"/>
      <c r="K60" s="66"/>
      <c r="L60" s="66"/>
      <c r="M60" s="66"/>
      <c r="N60" s="62"/>
      <c r="O60" s="66"/>
      <c r="P60" s="66"/>
      <c r="Q60" s="66"/>
      <c r="R60" s="66"/>
      <c r="S60" s="66"/>
    </row>
    <row r="61" customFormat="false" ht="18.75" hidden="false" customHeight="false" outlineLevel="0" collapsed="false">
      <c r="A61" s="41" t="s">
        <v>114</v>
      </c>
      <c r="B61" s="50" t="n">
        <v>68.2419729335576</v>
      </c>
      <c r="C61" s="50" t="n">
        <v>31.8239508683527</v>
      </c>
      <c r="D61" s="50" t="n">
        <v>33.5424988654505</v>
      </c>
      <c r="E61" s="50" t="n">
        <v>12.4903787664039</v>
      </c>
      <c r="F61" s="50" t="n">
        <f aca="false">+SUM(B61:E61)</f>
        <v>146.098801433765</v>
      </c>
      <c r="I61" s="66"/>
      <c r="J61" s="66"/>
      <c r="K61" s="66"/>
      <c r="L61" s="66"/>
      <c r="M61" s="66"/>
      <c r="N61" s="62"/>
      <c r="O61" s="66"/>
      <c r="P61" s="66"/>
      <c r="Q61" s="66"/>
      <c r="R61" s="66"/>
      <c r="S61" s="66"/>
    </row>
    <row r="62" customFormat="false" ht="18.75" hidden="false" customHeight="false" outlineLevel="0" collapsed="false">
      <c r="A62" s="41" t="s">
        <v>99</v>
      </c>
      <c r="B62" s="50" t="n">
        <v>36.8278533238402</v>
      </c>
      <c r="C62" s="50" t="n">
        <v>11.7269042452296</v>
      </c>
      <c r="D62" s="50" t="n">
        <v>14.3007334058659</v>
      </c>
      <c r="E62" s="50" t="n">
        <v>6.08029902582458</v>
      </c>
      <c r="F62" s="50" t="n">
        <f aca="false">+SUM(B62:E62)</f>
        <v>68.9357900007602</v>
      </c>
      <c r="I62" s="66"/>
      <c r="J62" s="66"/>
      <c r="K62" s="66"/>
      <c r="L62" s="66"/>
      <c r="M62" s="66"/>
      <c r="N62" s="62"/>
      <c r="O62" s="66"/>
      <c r="P62" s="66"/>
      <c r="Q62" s="66"/>
      <c r="R62" s="66"/>
      <c r="S62" s="66"/>
    </row>
    <row r="63" customFormat="false" ht="18.75" hidden="false" customHeight="false" outlineLevel="0" collapsed="false">
      <c r="A63" s="41" t="s">
        <v>100</v>
      </c>
      <c r="B63" s="50" t="n">
        <v>53.6561758206055</v>
      </c>
      <c r="C63" s="50" t="n">
        <v>6.43714127170741</v>
      </c>
      <c r="D63" s="50" t="n">
        <v>8.98893155079711</v>
      </c>
      <c r="E63" s="50" t="n">
        <v>5.62707270242099</v>
      </c>
      <c r="F63" s="50" t="n">
        <f aca="false">+SUM(B63:E63)</f>
        <v>74.709321345531</v>
      </c>
      <c r="I63" s="66"/>
      <c r="J63" s="66"/>
      <c r="K63" s="66"/>
      <c r="L63" s="66"/>
      <c r="M63" s="66"/>
      <c r="N63" s="62"/>
      <c r="O63" s="66"/>
      <c r="P63" s="66"/>
      <c r="Q63" s="66"/>
      <c r="R63" s="66"/>
      <c r="S63" s="66"/>
    </row>
    <row r="64" customFormat="false" ht="18.75" hidden="false" customHeight="false" outlineLevel="0" collapsed="false">
      <c r="A64" s="41" t="s">
        <v>70</v>
      </c>
      <c r="B64" s="50" t="n">
        <v>129.541565504485</v>
      </c>
      <c r="C64" s="50" t="n">
        <v>7.09653857180315</v>
      </c>
      <c r="D64" s="50" t="n">
        <v>9.18862636501752</v>
      </c>
      <c r="E64" s="50" t="n">
        <v>6.46066406507096</v>
      </c>
      <c r="F64" s="50" t="n">
        <f aca="false">+SUM(B64:E64)</f>
        <v>152.287394506376</v>
      </c>
      <c r="I64" s="66"/>
      <c r="J64" s="66"/>
      <c r="K64" s="66"/>
      <c r="L64" s="66"/>
      <c r="M64" s="66"/>
      <c r="N64" s="62"/>
      <c r="O64" s="66"/>
      <c r="P64" s="66"/>
      <c r="Q64" s="66"/>
      <c r="R64" s="66"/>
      <c r="S64" s="66"/>
    </row>
    <row r="65" customFormat="false" ht="18.75" hidden="false" customHeight="false" outlineLevel="0" collapsed="false">
      <c r="A65" s="41" t="s">
        <v>101</v>
      </c>
      <c r="B65" s="50" t="n">
        <v>35.1563074626106</v>
      </c>
      <c r="C65" s="50" t="n">
        <v>5.48759935714299</v>
      </c>
      <c r="D65" s="50" t="n">
        <v>7.22458640391959</v>
      </c>
      <c r="E65" s="50" t="n">
        <v>3.97954762507903</v>
      </c>
      <c r="F65" s="50" t="n">
        <f aca="false">+SUM(B65:E65)</f>
        <v>51.8480408487522</v>
      </c>
      <c r="I65" s="66"/>
      <c r="J65" s="66"/>
      <c r="K65" s="66"/>
      <c r="L65" s="66"/>
      <c r="M65" s="66"/>
      <c r="N65" s="62"/>
      <c r="O65" s="66"/>
      <c r="P65" s="66"/>
      <c r="Q65" s="66"/>
      <c r="R65" s="66"/>
      <c r="S65" s="66"/>
    </row>
    <row r="66" customFormat="false" ht="18.75" hidden="false" customHeight="false" outlineLevel="0" collapsed="false">
      <c r="A66" s="41" t="s">
        <v>102</v>
      </c>
      <c r="B66" s="50" t="n">
        <v>12.4613758768843</v>
      </c>
      <c r="C66" s="50" t="n">
        <v>6.37506284423067</v>
      </c>
      <c r="D66" s="50" t="n">
        <v>7.73183378607961</v>
      </c>
      <c r="E66" s="50" t="n">
        <v>3.07813185679331</v>
      </c>
      <c r="F66" s="50" t="n">
        <f aca="false">+SUM(B66:E66)</f>
        <v>29.6464043639879</v>
      </c>
      <c r="I66" s="66"/>
      <c r="J66" s="66"/>
      <c r="K66" s="66"/>
      <c r="L66" s="66"/>
      <c r="M66" s="66"/>
      <c r="N66" s="62"/>
      <c r="O66" s="66"/>
      <c r="P66" s="66"/>
      <c r="Q66" s="66"/>
      <c r="R66" s="66"/>
      <c r="S66" s="66"/>
    </row>
    <row r="67" customFormat="false" ht="18.75" hidden="false" customHeight="false" outlineLevel="0" collapsed="false">
      <c r="A67" s="41" t="s">
        <v>71</v>
      </c>
      <c r="B67" s="50" t="n">
        <v>96.3633852501325</v>
      </c>
      <c r="C67" s="50" t="n">
        <v>11.1437734651629</v>
      </c>
      <c r="D67" s="50" t="n">
        <v>16.635928732722</v>
      </c>
      <c r="E67" s="50" t="n">
        <v>10.1271951069041</v>
      </c>
      <c r="F67" s="50" t="n">
        <f aca="false">+SUM(B67:E67)</f>
        <v>134.270282554921</v>
      </c>
      <c r="I67" s="66"/>
      <c r="J67" s="66"/>
      <c r="K67" s="66"/>
      <c r="L67" s="66"/>
      <c r="M67" s="66"/>
      <c r="N67" s="62"/>
      <c r="O67" s="66"/>
      <c r="P67" s="66"/>
      <c r="Q67" s="66"/>
      <c r="R67" s="66"/>
      <c r="S67" s="66"/>
    </row>
    <row r="68" customFormat="false" ht="18.75" hidden="false" customHeight="false" outlineLevel="0" collapsed="false">
      <c r="A68" s="41" t="s">
        <v>103</v>
      </c>
      <c r="B68" s="50" t="n">
        <v>49.9847352419611</v>
      </c>
      <c r="C68" s="50" t="n">
        <v>7.63293611396599</v>
      </c>
      <c r="D68" s="50" t="n">
        <v>10.3511092675005</v>
      </c>
      <c r="E68" s="50" t="n">
        <v>7.14722726063789</v>
      </c>
      <c r="F68" s="50" t="n">
        <f aca="false">+SUM(B68:E68)</f>
        <v>75.1160078840654</v>
      </c>
      <c r="I68" s="66"/>
      <c r="J68" s="66"/>
      <c r="K68" s="66"/>
      <c r="L68" s="66"/>
      <c r="M68" s="66"/>
      <c r="N68" s="62"/>
      <c r="O68" s="66"/>
      <c r="P68" s="66"/>
      <c r="Q68" s="66"/>
      <c r="R68" s="66"/>
      <c r="S68" s="66"/>
    </row>
    <row r="69" customFormat="false" ht="18.75" hidden="false" customHeight="false" outlineLevel="0" collapsed="false">
      <c r="A69" s="41" t="s">
        <v>104</v>
      </c>
      <c r="B69" s="50" t="n">
        <v>134.444956324232</v>
      </c>
      <c r="C69" s="50" t="n">
        <v>21.2651151462148</v>
      </c>
      <c r="D69" s="50" t="n">
        <v>23.1489768657202</v>
      </c>
      <c r="E69" s="50" t="n">
        <v>13.0847595078365</v>
      </c>
      <c r="F69" s="50" t="n">
        <f aca="false">+SUM(B69:E69)</f>
        <v>191.943807844004</v>
      </c>
      <c r="I69" s="66"/>
      <c r="J69" s="66"/>
      <c r="K69" s="66"/>
      <c r="L69" s="66"/>
      <c r="M69" s="66"/>
      <c r="N69" s="62"/>
      <c r="O69" s="66"/>
      <c r="P69" s="66"/>
      <c r="Q69" s="66"/>
      <c r="R69" s="66"/>
      <c r="S69" s="66"/>
    </row>
    <row r="70" customFormat="false" ht="18.75" hidden="false" customHeight="false" outlineLevel="0" collapsed="false">
      <c r="A70" s="41" t="s">
        <v>105</v>
      </c>
      <c r="B70" s="50" t="n">
        <v>18.1811342145457</v>
      </c>
      <c r="C70" s="50" t="n">
        <v>6.11543511491621</v>
      </c>
      <c r="D70" s="50" t="n">
        <v>8.79823410527047</v>
      </c>
      <c r="E70" s="50" t="n">
        <v>4.05938402716347</v>
      </c>
      <c r="F70" s="50" t="n">
        <f aca="false">+SUM(B70:E70)</f>
        <v>37.1541874618959</v>
      </c>
      <c r="I70" s="66"/>
      <c r="J70" s="66"/>
      <c r="K70" s="66"/>
      <c r="L70" s="66"/>
      <c r="M70" s="66"/>
      <c r="N70" s="62"/>
      <c r="O70" s="66"/>
      <c r="P70" s="66"/>
      <c r="Q70" s="66"/>
      <c r="R70" s="66"/>
      <c r="S70" s="66"/>
    </row>
    <row r="71" customFormat="false" ht="18.75" hidden="false" customHeight="false" outlineLevel="0" collapsed="false">
      <c r="A71" s="41" t="s">
        <v>106</v>
      </c>
      <c r="B71" s="50" t="n">
        <v>94.7546032765292</v>
      </c>
      <c r="C71" s="50" t="n">
        <v>10.8714675891941</v>
      </c>
      <c r="D71" s="50" t="n">
        <v>16.5335090017847</v>
      </c>
      <c r="E71" s="50" t="n">
        <v>9.40136075928618</v>
      </c>
      <c r="F71" s="50" t="n">
        <f aca="false">+SUM(B71:E71)</f>
        <v>131.560940626794</v>
      </c>
      <c r="I71" s="66"/>
      <c r="J71" s="66"/>
      <c r="K71" s="66"/>
      <c r="L71" s="66"/>
      <c r="M71" s="66"/>
      <c r="N71" s="62"/>
      <c r="O71" s="66"/>
      <c r="P71" s="66"/>
      <c r="Q71" s="66"/>
      <c r="R71" s="66"/>
      <c r="S71" s="66"/>
    </row>
    <row r="72" customFormat="false" ht="18.75" hidden="false" customHeight="false" outlineLevel="0" collapsed="false">
      <c r="A72" s="41" t="s">
        <v>72</v>
      </c>
      <c r="B72" s="50" t="n">
        <v>267.231126061631</v>
      </c>
      <c r="C72" s="50" t="n">
        <v>11.8990836344918</v>
      </c>
      <c r="D72" s="50" t="n">
        <v>15.4134353254786</v>
      </c>
      <c r="E72" s="50" t="n">
        <v>9.78919212059483</v>
      </c>
      <c r="F72" s="50" t="n">
        <f aca="false">+SUM(B72:E72)</f>
        <v>304.332837142196</v>
      </c>
      <c r="I72" s="66"/>
      <c r="J72" s="66"/>
      <c r="K72" s="66"/>
      <c r="L72" s="66"/>
      <c r="M72" s="66"/>
      <c r="N72" s="62"/>
      <c r="O72" s="66"/>
      <c r="P72" s="66"/>
      <c r="Q72" s="66"/>
      <c r="R72" s="66"/>
      <c r="S72" s="66"/>
    </row>
    <row r="73" customFormat="false" ht="18.75" hidden="false" customHeight="false" outlineLevel="0" collapsed="false">
      <c r="A73" s="41" t="s">
        <v>73</v>
      </c>
      <c r="B73" s="50" t="n">
        <v>175.577078995911</v>
      </c>
      <c r="C73" s="50" t="n">
        <v>4.85377332759995</v>
      </c>
      <c r="D73" s="50" t="n">
        <v>4.23804590952129</v>
      </c>
      <c r="E73" s="50" t="n">
        <v>3.22929423780827</v>
      </c>
      <c r="F73" s="50" t="n">
        <f aca="false">+SUM(B73:E73)</f>
        <v>187.89819247084</v>
      </c>
      <c r="I73" s="66"/>
      <c r="J73" s="66"/>
      <c r="K73" s="66"/>
      <c r="L73" s="66"/>
      <c r="M73" s="66"/>
      <c r="N73" s="62"/>
      <c r="O73" s="66"/>
      <c r="P73" s="66"/>
      <c r="Q73" s="66"/>
      <c r="R73" s="66"/>
      <c r="S73" s="66"/>
    </row>
    <row r="74" customFormat="false" ht="18.75" hidden="false" customHeight="false" outlineLevel="0" collapsed="false">
      <c r="A74" s="41" t="s">
        <v>74</v>
      </c>
      <c r="B74" s="50" t="n">
        <v>388.215907605233</v>
      </c>
      <c r="C74" s="50" t="n">
        <v>8.09535920388256</v>
      </c>
      <c r="D74" s="50" t="n">
        <v>8.04845317084301</v>
      </c>
      <c r="E74" s="50" t="n">
        <v>5.22004029626864</v>
      </c>
      <c r="F74" s="50" t="n">
        <f aca="false">+SUM(B74:E74)</f>
        <v>409.579760276227</v>
      </c>
      <c r="I74" s="66"/>
      <c r="J74" s="66"/>
      <c r="K74" s="66"/>
      <c r="L74" s="66"/>
      <c r="M74" s="66"/>
      <c r="N74" s="62"/>
      <c r="O74" s="66"/>
      <c r="P74" s="66"/>
      <c r="Q74" s="66"/>
      <c r="R74" s="66"/>
      <c r="S74" s="66"/>
    </row>
    <row r="75" customFormat="false" ht="18.75" hidden="false" customHeight="false" outlineLevel="0" collapsed="false">
      <c r="A75" s="41" t="s">
        <v>75</v>
      </c>
      <c r="B75" s="50" t="n">
        <v>233.585464572971</v>
      </c>
      <c r="C75" s="50" t="n">
        <v>2.263679420287</v>
      </c>
      <c r="D75" s="50" t="n">
        <v>1.14756909853092</v>
      </c>
      <c r="E75" s="50" t="n">
        <v>0.829052040270557</v>
      </c>
      <c r="F75" s="50" t="n">
        <f aca="false">+SUM(B75:E75)</f>
        <v>237.82576513206</v>
      </c>
      <c r="I75" s="66"/>
      <c r="J75" s="66"/>
      <c r="K75" s="66"/>
      <c r="L75" s="66"/>
      <c r="M75" s="66"/>
      <c r="N75" s="62"/>
      <c r="O75" s="66"/>
      <c r="P75" s="66"/>
      <c r="Q75" s="66"/>
      <c r="R75" s="66"/>
      <c r="S75" s="66"/>
    </row>
    <row r="76" customFormat="false" ht="18.75" hidden="false" customHeight="false" outlineLevel="0" collapsed="false">
      <c r="A76" s="41" t="s">
        <v>76</v>
      </c>
      <c r="B76" s="50" t="n">
        <v>596.833144952808</v>
      </c>
      <c r="C76" s="50" t="n">
        <v>6.14332503373307</v>
      </c>
      <c r="D76" s="50" t="n">
        <v>3.27952165645107</v>
      </c>
      <c r="E76" s="50" t="n">
        <v>0.816929254859966</v>
      </c>
      <c r="F76" s="50" t="n">
        <f aca="false">+SUM(B76:E76)</f>
        <v>607.072920897852</v>
      </c>
      <c r="I76" s="66"/>
      <c r="J76" s="66"/>
      <c r="K76" s="66"/>
      <c r="L76" s="66"/>
      <c r="M76" s="66"/>
      <c r="N76" s="62"/>
      <c r="O76" s="66"/>
      <c r="P76" s="66"/>
      <c r="Q76" s="66"/>
      <c r="R76" s="66"/>
      <c r="S76" s="66"/>
    </row>
    <row r="77" customFormat="false" ht="18.75" hidden="false" customHeight="false" outlineLevel="0" collapsed="false">
      <c r="A77" s="41" t="s">
        <v>77</v>
      </c>
      <c r="B77" s="50" t="n">
        <v>354.04074231087</v>
      </c>
      <c r="C77" s="50" t="n">
        <v>4.26162946885573</v>
      </c>
      <c r="D77" s="50" t="n">
        <v>2.95260132196531</v>
      </c>
      <c r="E77" s="50" t="n">
        <v>1.91003277985535</v>
      </c>
      <c r="F77" s="50" t="n">
        <f aca="false">+SUM(B77:E77)</f>
        <v>363.165005881547</v>
      </c>
      <c r="I77" s="66"/>
      <c r="J77" s="66"/>
      <c r="K77" s="66"/>
      <c r="L77" s="66"/>
      <c r="M77" s="66"/>
      <c r="N77" s="62"/>
      <c r="O77" s="66"/>
      <c r="P77" s="66"/>
      <c r="Q77" s="66"/>
      <c r="R77" s="66"/>
      <c r="S77" s="66"/>
    </row>
    <row r="78" customFormat="false" ht="18.75" hidden="false" customHeight="false" outlineLevel="0" collapsed="false">
      <c r="A78" s="41" t="s">
        <v>130</v>
      </c>
      <c r="B78" s="50" t="n">
        <v>22.1590278389927</v>
      </c>
      <c r="C78" s="50" t="n">
        <v>0.135265923845101</v>
      </c>
      <c r="D78" s="50" t="n">
        <v>0</v>
      </c>
      <c r="E78" s="50" t="n">
        <v>0.0947570606021666</v>
      </c>
      <c r="F78" s="50" t="n">
        <f aca="false">+SUM(B78:E78)</f>
        <v>22.38905082344</v>
      </c>
      <c r="I78" s="66"/>
      <c r="J78" s="66"/>
      <c r="K78" s="66"/>
      <c r="L78" s="66"/>
      <c r="M78" s="66"/>
      <c r="N78" s="62"/>
      <c r="O78" s="66"/>
      <c r="P78" s="66"/>
      <c r="Q78" s="66"/>
      <c r="R78" s="66"/>
      <c r="S78" s="66"/>
    </row>
    <row r="79" customFormat="false" ht="18.75" hidden="false" customHeight="false" outlineLevel="0" collapsed="false">
      <c r="A79" s="41" t="s">
        <v>79</v>
      </c>
      <c r="B79" s="50" t="n">
        <v>167.714725279978</v>
      </c>
      <c r="C79" s="50" t="n">
        <v>1.19196822700916</v>
      </c>
      <c r="D79" s="50" t="n">
        <v>0.555707704567568</v>
      </c>
      <c r="E79" s="50" t="n">
        <v>0.571316195092146</v>
      </c>
      <c r="F79" s="50" t="n">
        <f aca="false">+SUM(B79:E79)</f>
        <v>170.033717406647</v>
      </c>
      <c r="I79" s="66"/>
      <c r="J79" s="66"/>
      <c r="K79" s="66"/>
      <c r="L79" s="66"/>
      <c r="M79" s="66"/>
      <c r="N79" s="62"/>
      <c r="O79" s="66"/>
      <c r="P79" s="66"/>
      <c r="Q79" s="66"/>
      <c r="R79" s="66"/>
      <c r="S79" s="66"/>
    </row>
    <row r="80" customFormat="false" ht="18.75" hidden="false" customHeight="false" outlineLevel="0" collapsed="false">
      <c r="A80" s="41" t="s">
        <v>80</v>
      </c>
      <c r="B80" s="50" t="n">
        <v>245.526469046978</v>
      </c>
      <c r="C80" s="50" t="n">
        <v>2.19856395233539</v>
      </c>
      <c r="D80" s="50" t="n">
        <v>1.48284233778527</v>
      </c>
      <c r="E80" s="50" t="n">
        <v>1.35501364170866</v>
      </c>
      <c r="F80" s="50" t="n">
        <f aca="false">+SUM(B80:E80)</f>
        <v>250.562888978808</v>
      </c>
      <c r="I80" s="66"/>
      <c r="J80" s="66"/>
      <c r="K80" s="66"/>
      <c r="L80" s="66"/>
      <c r="M80" s="66"/>
      <c r="N80" s="62"/>
      <c r="O80" s="66"/>
      <c r="P80" s="66"/>
      <c r="Q80" s="66"/>
      <c r="R80" s="66"/>
      <c r="S80" s="66"/>
    </row>
    <row r="81" customFormat="false" ht="18.75" hidden="false" customHeight="false" outlineLevel="0" collapsed="false">
      <c r="A81" s="41" t="s">
        <v>81</v>
      </c>
      <c r="B81" s="50" t="n">
        <v>656.441829033901</v>
      </c>
      <c r="C81" s="50" t="n">
        <v>7.06981436237684</v>
      </c>
      <c r="D81" s="50" t="n">
        <v>4.46691026064746</v>
      </c>
      <c r="E81" s="50" t="n">
        <v>2.83183817936345</v>
      </c>
      <c r="F81" s="50" t="n">
        <f aca="false">+SUM(B81:E81)</f>
        <v>670.810391836289</v>
      </c>
      <c r="I81" s="66"/>
      <c r="J81" s="66"/>
      <c r="K81" s="66"/>
      <c r="L81" s="66"/>
      <c r="M81" s="66"/>
      <c r="N81" s="62"/>
      <c r="O81" s="66"/>
      <c r="P81" s="66"/>
      <c r="Q81" s="66"/>
      <c r="R81" s="66"/>
      <c r="S81" s="66"/>
    </row>
    <row r="82" customFormat="false" ht="15" hidden="false" customHeight="false" outlineLevel="0" collapsed="false">
      <c r="A82" s="41" t="s">
        <v>82</v>
      </c>
      <c r="B82" s="50" t="n">
        <v>381.051925789272</v>
      </c>
      <c r="C82" s="50" t="n">
        <v>5.70456843040932</v>
      </c>
      <c r="D82" s="50" t="n">
        <v>4.21440972152864</v>
      </c>
      <c r="E82" s="50" t="n">
        <v>3.04834530381081</v>
      </c>
      <c r="F82" s="50" t="n">
        <f aca="false">+SUM(B82:E82)</f>
        <v>394.019249245021</v>
      </c>
    </row>
    <row r="83" customFormat="false" ht="15" hidden="false" customHeight="false" outlineLevel="0" collapsed="false">
      <c r="A83" s="41" t="s">
        <v>83</v>
      </c>
      <c r="B83" s="50" t="n">
        <v>202.018158068545</v>
      </c>
      <c r="C83" s="50" t="n">
        <v>3.16805707401937</v>
      </c>
      <c r="D83" s="50" t="n">
        <v>2.87662526399898</v>
      </c>
      <c r="E83" s="50" t="n">
        <v>2.04800164284122</v>
      </c>
      <c r="F83" s="50" t="n">
        <f aca="false">+SUM(B83:E83)</f>
        <v>210.110842049405</v>
      </c>
    </row>
    <row r="84" customFormat="false" ht="15" hidden="false" customHeight="false" outlineLevel="0" collapsed="false">
      <c r="A84" s="41" t="s">
        <v>84</v>
      </c>
      <c r="B84" s="50" t="n">
        <v>273.161205893339</v>
      </c>
      <c r="C84" s="50" t="n">
        <v>4.80082599333612</v>
      </c>
      <c r="D84" s="50" t="n">
        <v>2.17614412966403</v>
      </c>
      <c r="E84" s="50" t="n">
        <v>2.15942979852822</v>
      </c>
      <c r="F84" s="50" t="n">
        <f aca="false">+SUM(B84:E84)</f>
        <v>282.297605814868</v>
      </c>
    </row>
    <row r="85" customFormat="false" ht="15" hidden="false" customHeight="false" outlineLevel="0" collapsed="false">
      <c r="A85" s="41" t="s">
        <v>85</v>
      </c>
      <c r="B85" s="50" t="n">
        <v>174.057790684352</v>
      </c>
      <c r="C85" s="50" t="n">
        <v>3.0561305212632</v>
      </c>
      <c r="D85" s="50" t="n">
        <v>2.86343179986711</v>
      </c>
      <c r="E85" s="50" t="n">
        <v>4.26058439732717</v>
      </c>
      <c r="F85" s="50" t="n">
        <f aca="false">+SUM(B85:E85)</f>
        <v>184.23793740281</v>
      </c>
    </row>
    <row r="86" customFormat="false" ht="15" hidden="false" customHeight="false" outlineLevel="0" collapsed="false">
      <c r="A86" s="41" t="s">
        <v>86</v>
      </c>
      <c r="B86" s="50" t="n">
        <v>50.995523847091</v>
      </c>
      <c r="C86" s="50" t="n">
        <v>0.507398599882715</v>
      </c>
      <c r="D86" s="50" t="n">
        <v>0.4970537546328</v>
      </c>
      <c r="E86" s="50" t="n">
        <v>0.45042837293028</v>
      </c>
      <c r="F86" s="50" t="n">
        <f aca="false">+SUM(B86:E86)</f>
        <v>52.4504045745368</v>
      </c>
    </row>
    <row r="87" customFormat="false" ht="15" hidden="false" customHeight="false" outlineLevel="0" collapsed="false">
      <c r="A87" s="41" t="s">
        <v>87</v>
      </c>
      <c r="B87" s="50" t="n">
        <v>28.4844944960833</v>
      </c>
      <c r="C87" s="50" t="n">
        <v>0</v>
      </c>
      <c r="D87" s="50" t="n">
        <v>0</v>
      </c>
      <c r="E87" s="50" t="n">
        <v>0</v>
      </c>
      <c r="F87" s="50" t="n">
        <f aca="false">+SUM(B87:E87)</f>
        <v>28.4844944960833</v>
      </c>
    </row>
    <row r="88" customFormat="false" ht="15" hidden="false" customHeight="false" outlineLevel="0" collapsed="false">
      <c r="A88" s="41" t="s">
        <v>89</v>
      </c>
      <c r="B88" s="50" t="n">
        <v>134.579972299846</v>
      </c>
      <c r="C88" s="50" t="n">
        <v>2.42997046257579</v>
      </c>
      <c r="D88" s="50" t="n">
        <v>2.35245410479685</v>
      </c>
      <c r="E88" s="50" t="n">
        <v>2.61506841932649</v>
      </c>
      <c r="F88" s="50" t="n">
        <f aca="false">+SUM(B88:E88)</f>
        <v>141.977465286546</v>
      </c>
    </row>
    <row r="89" customFormat="false" ht="15" hidden="false" customHeight="false" outlineLevel="0" collapsed="false">
      <c r="A89" s="41" t="s">
        <v>90</v>
      </c>
      <c r="B89" s="50" t="n">
        <v>299.389543666667</v>
      </c>
      <c r="C89" s="50" t="n">
        <v>7.16876968934334</v>
      </c>
      <c r="D89" s="50" t="n">
        <v>4.07635557005349</v>
      </c>
      <c r="E89" s="50" t="n">
        <v>4.15843689113871</v>
      </c>
      <c r="F89" s="50" t="n">
        <f aca="false">+SUM(B89:E89)</f>
        <v>314.793105817203</v>
      </c>
    </row>
    <row r="90" customFormat="false" ht="15" hidden="false" customHeight="false" outlineLevel="0" collapsed="false">
      <c r="A90" s="41" t="s">
        <v>91</v>
      </c>
      <c r="B90" s="50" t="n">
        <v>155.70686191168</v>
      </c>
      <c r="C90" s="50" t="n">
        <v>3.20101346114057</v>
      </c>
      <c r="D90" s="50" t="n">
        <v>2.79303337462253</v>
      </c>
      <c r="E90" s="50" t="n">
        <v>3.10049769860391</v>
      </c>
      <c r="F90" s="50" t="n">
        <f aca="false">+SUM(B90:E90)</f>
        <v>164.801406446047</v>
      </c>
    </row>
    <row r="91" customFormat="false" ht="15" hidden="false" customHeight="false" outlineLevel="0" collapsed="false">
      <c r="A91" s="41" t="s">
        <v>92</v>
      </c>
      <c r="B91" s="50" t="n">
        <v>373.344447536863</v>
      </c>
      <c r="C91" s="50" t="n">
        <v>5.73987410288483</v>
      </c>
      <c r="D91" s="50" t="n">
        <v>4.81715021375606</v>
      </c>
      <c r="E91" s="50" t="n">
        <v>15.6193234925018</v>
      </c>
      <c r="F91" s="50" t="n">
        <f aca="false">+SUM(B91:E91)</f>
        <v>399.520795346006</v>
      </c>
    </row>
    <row r="92" customFormat="false" ht="15" hidden="false" customHeight="false" outlineLevel="0" collapsed="false">
      <c r="A92" s="41" t="s">
        <v>93</v>
      </c>
      <c r="B92" s="50" t="n">
        <v>191.390109990869</v>
      </c>
      <c r="C92" s="50" t="n">
        <v>4.56861969232829</v>
      </c>
      <c r="D92" s="50" t="n">
        <v>5.894853419661</v>
      </c>
      <c r="E92" s="50" t="n">
        <v>4.22365217897234</v>
      </c>
      <c r="F92" s="50" t="n">
        <f aca="false">+SUM(B92:E92)</f>
        <v>206.077235281831</v>
      </c>
    </row>
    <row r="93" customFormat="false" ht="15" hidden="false" customHeight="false" outlineLevel="0" collapsed="false">
      <c r="A93" s="41" t="s">
        <v>94</v>
      </c>
      <c r="B93" s="50" t="n">
        <v>262.164690292282</v>
      </c>
      <c r="C93" s="50" t="n">
        <v>6.91700310844613</v>
      </c>
      <c r="D93" s="50" t="n">
        <v>8.55234469903984</v>
      </c>
      <c r="E93" s="50" t="n">
        <v>9.29331182011755</v>
      </c>
      <c r="F93" s="50" t="n">
        <f aca="false">+SUM(B93:E93)</f>
        <v>286.927349919886</v>
      </c>
    </row>
    <row r="94" customFormat="false" ht="15" hidden="false" customHeight="false" outlineLevel="0" collapsed="false">
      <c r="A94" s="41" t="s">
        <v>95</v>
      </c>
      <c r="B94" s="50" t="n">
        <v>75.68555885307</v>
      </c>
      <c r="C94" s="50" t="n">
        <v>2.2279839519455</v>
      </c>
      <c r="D94" s="50" t="n">
        <v>2.72554347071091</v>
      </c>
      <c r="E94" s="50" t="n">
        <v>2.28805171099522</v>
      </c>
      <c r="F94" s="50" t="n">
        <f aca="false">+SUM(B94:E94)</f>
        <v>82.9271379867217</v>
      </c>
    </row>
    <row r="95" customFormat="false" ht="15" hidden="false" customHeight="false" outlineLevel="0" collapsed="false">
      <c r="A95" s="41" t="s">
        <v>96</v>
      </c>
      <c r="B95" s="50" t="n">
        <v>310.103828170297</v>
      </c>
      <c r="C95" s="50" t="n">
        <v>6.05227220900046</v>
      </c>
      <c r="D95" s="50" t="n">
        <v>4.97433356803267</v>
      </c>
      <c r="E95" s="50" t="n">
        <v>5.00784141983071</v>
      </c>
      <c r="F95" s="50" t="n">
        <f aca="false">+SUM(B95:E95)</f>
        <v>326.138275367161</v>
      </c>
    </row>
  </sheetData>
  <mergeCells count="5">
    <mergeCell ref="J1:M1"/>
    <mergeCell ref="I3:M3"/>
    <mergeCell ref="O3:S3"/>
    <mergeCell ref="O33:S33"/>
    <mergeCell ref="O43:S4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2014-05-01T09:05:58Z</dcterms:created>
  <dc:creator>Ayca</dc:creator>
  <dc:language>en-GB</dc:language>
  <cp:lastModifiedBy>Ayca</cp:lastModifiedBy>
  <dcterms:modified xsi:type="dcterms:W3CDTF">2014-10-16T19:38:39Z</dcterms:modified>
  <cp:revision>0</cp:revision>
</cp:coreProperties>
</file>